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ose.ballesteros\Desktop\"/>
    </mc:Choice>
  </mc:AlternateContent>
  <bookViews>
    <workbookView xWindow="0" yWindow="0" windowWidth="21600" windowHeight="9735" firstSheet="3" activeTab="7"/>
  </bookViews>
  <sheets>
    <sheet name="ESTADO ACTUAL" sheetId="2" r:id="rId1"/>
    <sheet name="SEGUN SERVICIO" sheetId="10" r:id="rId2"/>
    <sheet name="MEDIO" sheetId="3" r:id="rId3"/>
    <sheet name="ORIGEN MANIFESTACION" sheetId="11" r:id="rId4"/>
    <sheet name="SOLICITUD INFORMACION" sheetId="7" r:id="rId5"/>
    <sheet name="QUEJAS " sheetId="6" r:id="rId6"/>
    <sheet name="RECLAMOS" sheetId="8" r:id="rId7"/>
    <sheet name="SUGERENCIAS " sheetId="9" r:id="rId8"/>
  </sheet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1" l="1"/>
  <c r="E9" i="11"/>
  <c r="E10" i="11"/>
  <c r="E11" i="11"/>
  <c r="E12" i="11"/>
  <c r="E13" i="11"/>
  <c r="E14" i="11"/>
  <c r="E15" i="11"/>
  <c r="E16" i="11"/>
  <c r="E17" i="11"/>
  <c r="E18" i="11"/>
  <c r="E19" i="11"/>
  <c r="E20" i="11"/>
  <c r="E21" i="11"/>
  <c r="E22" i="11"/>
  <c r="E23" i="11"/>
  <c r="E24" i="11"/>
  <c r="E7" i="11"/>
  <c r="D25" i="11"/>
  <c r="C25" i="11"/>
  <c r="D26" i="10"/>
  <c r="C26" i="10"/>
  <c r="E26" i="10" s="1"/>
  <c r="E25" i="10"/>
  <c r="E24" i="10"/>
  <c r="E23" i="10"/>
  <c r="E22" i="10"/>
  <c r="E21" i="10"/>
  <c r="E20" i="10"/>
  <c r="E19" i="10"/>
  <c r="E18" i="10"/>
  <c r="E17" i="10"/>
  <c r="E16" i="10"/>
  <c r="E15" i="10"/>
  <c r="E14" i="10"/>
  <c r="E13" i="10"/>
  <c r="E12" i="10"/>
  <c r="E11" i="10"/>
  <c r="E10" i="10"/>
  <c r="E9" i="10"/>
  <c r="E8" i="10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7" i="3"/>
  <c r="E25" i="11" l="1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7" i="9"/>
  <c r="D27" i="2"/>
  <c r="C26" i="7" l="1"/>
  <c r="D26" i="7"/>
  <c r="E26" i="7"/>
  <c r="F26" i="7"/>
  <c r="G26" i="7"/>
  <c r="K26" i="7"/>
  <c r="L26" i="7"/>
  <c r="M26" i="7"/>
  <c r="N26" i="7"/>
  <c r="O9" i="7"/>
  <c r="O10" i="7"/>
  <c r="O12" i="7"/>
  <c r="O13" i="7"/>
  <c r="O14" i="7"/>
  <c r="O15" i="7"/>
  <c r="O16" i="7"/>
  <c r="O18" i="7"/>
  <c r="O19" i="7"/>
  <c r="O20" i="7"/>
  <c r="O21" i="7"/>
  <c r="O22" i="7"/>
  <c r="O23" i="7"/>
  <c r="O24" i="7"/>
  <c r="O25" i="7"/>
  <c r="O8" i="7"/>
  <c r="E25" i="9"/>
  <c r="D25" i="9"/>
  <c r="C25" i="9"/>
  <c r="C26" i="8"/>
  <c r="D26" i="8"/>
  <c r="E26" i="8"/>
  <c r="F26" i="8"/>
  <c r="G26" i="8"/>
  <c r="H26" i="8"/>
  <c r="I26" i="8"/>
  <c r="J17" i="7"/>
  <c r="O17" i="7" s="1"/>
  <c r="I11" i="7"/>
  <c r="I26" i="7" s="1"/>
  <c r="H11" i="7"/>
  <c r="H26" i="7" s="1"/>
  <c r="F25" i="9" l="1"/>
  <c r="J26" i="7"/>
  <c r="O11" i="7"/>
  <c r="O26" i="7" s="1"/>
  <c r="I9" i="6"/>
  <c r="I10" i="6"/>
  <c r="I11" i="6"/>
  <c r="I12" i="6"/>
  <c r="I13" i="6"/>
  <c r="I14" i="6"/>
  <c r="I15" i="6"/>
  <c r="I16" i="6"/>
  <c r="I17" i="6"/>
  <c r="I18" i="6"/>
  <c r="I19" i="6"/>
  <c r="I20" i="6"/>
  <c r="I21" i="6"/>
  <c r="I22" i="6"/>
  <c r="I23" i="6"/>
  <c r="I24" i="6"/>
  <c r="I25" i="6"/>
  <c r="I8" i="6"/>
  <c r="I26" i="6" l="1"/>
  <c r="H26" i="6"/>
  <c r="G26" i="6"/>
  <c r="F26" i="6"/>
  <c r="E26" i="6"/>
  <c r="D26" i="6"/>
  <c r="C26" i="6"/>
  <c r="I26" i="3" l="1"/>
  <c r="H26" i="3"/>
  <c r="G26" i="3"/>
  <c r="F26" i="3"/>
  <c r="E26" i="3"/>
  <c r="D26" i="3"/>
  <c r="C26" i="3"/>
  <c r="E27" i="2"/>
  <c r="C26" i="2"/>
  <c r="C24" i="2"/>
  <c r="C23" i="2"/>
  <c r="C22" i="2"/>
  <c r="C20" i="2"/>
  <c r="C18" i="2"/>
  <c r="C13" i="2"/>
  <c r="C11" i="2"/>
  <c r="C27" i="2" l="1"/>
  <c r="J26" i="3"/>
</calcChain>
</file>

<file path=xl/sharedStrings.xml><?xml version="1.0" encoding="utf-8"?>
<sst xmlns="http://schemas.openxmlformats.org/spreadsheetml/2006/main" count="263" uniqueCount="118">
  <si>
    <t>INSTITUTO NACIONAL DE MEDICINA LEGAL Y CIENCIAS FORENSES</t>
  </si>
  <si>
    <t>GRUPO NACIONAL DE SERVICIO AL CIUDADANO</t>
  </si>
  <si>
    <t>Regional</t>
  </si>
  <si>
    <t>Demora Resultado</t>
  </si>
  <si>
    <t>Inrrespeto Compañeros</t>
  </si>
  <si>
    <t>Total</t>
  </si>
  <si>
    <t>Direccion General</t>
  </si>
  <si>
    <t>Secretaría General</t>
  </si>
  <si>
    <t>Subdireccion de Servicios Forenses</t>
  </si>
  <si>
    <t>Subdirección Administrativa y Financiera</t>
  </si>
  <si>
    <t>Oficina Jurídica</t>
  </si>
  <si>
    <t>Oficina de Planeación</t>
  </si>
  <si>
    <t>Oficina de Control Interno</t>
  </si>
  <si>
    <t>Oficina de Control Disciplinario interno</t>
  </si>
  <si>
    <t>Oficina de Personal</t>
  </si>
  <si>
    <t>Regional Bogota</t>
  </si>
  <si>
    <t>Regional Noroccidente</t>
  </si>
  <si>
    <t>Regional Nororiente</t>
  </si>
  <si>
    <t xml:space="preserve">Regional Norte </t>
  </si>
  <si>
    <t>Regional Occidente</t>
  </si>
  <si>
    <t>Regional Suroccidente</t>
  </si>
  <si>
    <t>Fecha Inicial 01/01/2018</t>
  </si>
  <si>
    <t xml:space="preserve">Fecha Final </t>
  </si>
  <si>
    <t>Finalizados</t>
  </si>
  <si>
    <t>Pendientes</t>
  </si>
  <si>
    <t xml:space="preserve">Total </t>
  </si>
  <si>
    <t>MEDIO DE PRESENTACIÓN</t>
  </si>
  <si>
    <t>Buzon</t>
  </si>
  <si>
    <t>Correspondencia</t>
  </si>
  <si>
    <t>Correo Electrónico</t>
  </si>
  <si>
    <t>Fax</t>
  </si>
  <si>
    <t>Personal</t>
  </si>
  <si>
    <t>Tefónica</t>
  </si>
  <si>
    <t>Web</t>
  </si>
  <si>
    <t>Secretaria General</t>
  </si>
  <si>
    <t>Subdirección de Investigación Científica</t>
  </si>
  <si>
    <t>REPORTE CLASIFICACION SEGÚN SERVICIO</t>
  </si>
  <si>
    <t>Administrativo</t>
  </si>
  <si>
    <t>Forenses</t>
  </si>
  <si>
    <t>TOTAL ORIGEN MANIFESTACIONES 330</t>
  </si>
  <si>
    <t>Usuarios Externos</t>
  </si>
  <si>
    <t>Usuarios Internos</t>
  </si>
  <si>
    <t>REGIONAL</t>
  </si>
  <si>
    <t>DIRECCION GENERAL</t>
  </si>
  <si>
    <t>SECRETARÍA GENERAL</t>
  </si>
  <si>
    <t>SUBDIRECCIÓN DE SERVICIOS FORENSES</t>
  </si>
  <si>
    <t>SUBDIRECCIÓN DE INVESTIGACIÓN CIENTÍFICA</t>
  </si>
  <si>
    <t>SUBDIRECCIÓN ADMINISTRATIVA Y FINANCIERA</t>
  </si>
  <si>
    <t>OFICINA JURÍDICA</t>
  </si>
  <si>
    <t>OFICINA DE PLANEACIÓN</t>
  </si>
  <si>
    <t>OFICINA DE CONTROL INTERNO</t>
  </si>
  <si>
    <t>OFICINA DE CONTROL DISCIPLINARIO INTERNO</t>
  </si>
  <si>
    <t>OFICINA DE PERSONAL</t>
  </si>
  <si>
    <t>REGIONAL BOGOTA</t>
  </si>
  <si>
    <t>REGIONAL NOROCCIDENTE</t>
  </si>
  <si>
    <t>REGIONAL NORORIENTE</t>
  </si>
  <si>
    <t xml:space="preserve">REGIONAL NORTE </t>
  </si>
  <si>
    <t>REGIONAL OCCIDENTE</t>
  </si>
  <si>
    <t>REGIONAL SUROCCIDENTE</t>
  </si>
  <si>
    <t xml:space="preserve">                                                                                         TOTAL</t>
  </si>
  <si>
    <t>Elaboro: Jose Gregorio Ballesteros</t>
  </si>
  <si>
    <t xml:space="preserve">Reviso: Yamile Romero Vanegas </t>
  </si>
  <si>
    <t xml:space="preserve">SECRETARIA GENERAL </t>
  </si>
  <si>
    <t xml:space="preserve">SUBDIRECCION DE SERVICIOS </t>
  </si>
  <si>
    <t>SUBDIRECCION DE INVESTIGACION CIENTIFICA</t>
  </si>
  <si>
    <t xml:space="preserve">SUBDIRECCION ADMINISTRATIVA Y FINANCIERA </t>
  </si>
  <si>
    <t>OFICINA JURIDICA</t>
  </si>
  <si>
    <t>OFICINA DE CONTROL INTERNO DISCIPLINARIO</t>
  </si>
  <si>
    <t>REGIONAL ORIENTE</t>
  </si>
  <si>
    <t xml:space="preserve">REGIONAL SUR </t>
  </si>
  <si>
    <t xml:space="preserve">REGIONAL SUR OCCIDENTE </t>
  </si>
  <si>
    <t xml:space="preserve">ESTADO ACTUAL DE LA  MANIFESTACIONES </t>
  </si>
  <si>
    <t xml:space="preserve">CAUSAS QUEJAS </t>
  </si>
  <si>
    <t xml:space="preserve">CAUSAS SOLICITUDES </t>
  </si>
  <si>
    <t xml:space="preserve">CAUSAS RECLAMOS  </t>
  </si>
  <si>
    <t>TOTAL 256</t>
  </si>
  <si>
    <t>TOTAL 4</t>
  </si>
  <si>
    <t xml:space="preserve">CAUSAS SUGERENCIAS   </t>
  </si>
  <si>
    <t>Maltrato Verbal y Fisico</t>
  </si>
  <si>
    <t>Inoportunidad en la Atencion</t>
  </si>
  <si>
    <t>Mala Atención al Usuario</t>
  </si>
  <si>
    <t xml:space="preserve">Incumplimiento Horario de trabajo </t>
  </si>
  <si>
    <t>AREAS Y REGIONALES</t>
  </si>
  <si>
    <t>TOTAL 66</t>
  </si>
  <si>
    <t xml:space="preserve">Tramites Medicolegal </t>
  </si>
  <si>
    <t xml:space="preserve">Datos Estadisticos </t>
  </si>
  <si>
    <t xml:space="preserve">Otras Causas </t>
  </si>
  <si>
    <t xml:space="preserve">Personas Desaparecidas </t>
  </si>
  <si>
    <t xml:space="preserve">Notificaciones Judiciales </t>
  </si>
  <si>
    <t xml:space="preserve">Capacitacion </t>
  </si>
  <si>
    <t xml:space="preserve">Solicitud Laboral </t>
  </si>
  <si>
    <t xml:space="preserve">Procesos Administrativos </t>
  </si>
  <si>
    <t xml:space="preserve">Entrevistas </t>
  </si>
  <si>
    <t xml:space="preserve">No Corresponde a la Entidad </t>
  </si>
  <si>
    <t xml:space="preserve">Informacion Funcionarios </t>
  </si>
  <si>
    <t>Demora Resultados</t>
  </si>
  <si>
    <t>No aplica a la Entidad</t>
  </si>
  <si>
    <t>Falta de Personal</t>
  </si>
  <si>
    <t>Falta elementos en sala de Atencion</t>
  </si>
  <si>
    <t>Solicitud Cita Medico Legal</t>
  </si>
  <si>
    <t>Entre funcionarios INMLCF</t>
  </si>
  <si>
    <t>Mas Personal Medico</t>
  </si>
  <si>
    <t>Adecuacion Instalaciones</t>
  </si>
  <si>
    <t xml:space="preserve">Certificacion Alcohocensores </t>
  </si>
  <si>
    <t xml:space="preserve">Tramile Irrgular </t>
  </si>
  <si>
    <t>Total 330</t>
  </si>
  <si>
    <t xml:space="preserve">Usuarios Internos </t>
  </si>
  <si>
    <t>OFICINA DE PLANEACION</t>
  </si>
  <si>
    <t xml:space="preserve">Total Manifestaciones </t>
  </si>
  <si>
    <t xml:space="preserve">Falta de medios audivisuales en puntos de atencion </t>
  </si>
  <si>
    <t>Regional Sur</t>
  </si>
  <si>
    <t>Regional Oriente</t>
  </si>
  <si>
    <t>REGIONAL SUR</t>
  </si>
  <si>
    <t>Elaboro: Jose Gregorio Ballesteros, Tecnico GNSC</t>
  </si>
  <si>
    <t>Reviso: Yamile Romero Vanegas, Coordinadora GNSC</t>
  </si>
  <si>
    <t>Reviso: Yamile Romero Vanegas Coordinadora GNSC</t>
  </si>
  <si>
    <t>Reviso: Yamile Romero Vanegas, Coordinador GNSC</t>
  </si>
  <si>
    <t>Reviso: Yamile Romero Vanegas , Coordinadora GNSC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</si>
</sst>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SansSerif"/>
    </font>
    <font>
      <sz val="10"/>
      <color indexed="8"/>
      <name val="Arial"/>
      <family val="2"/>
    </font>
    <font>
      <b/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b/>
      <sz val="11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 tint="4.9989318521683403E-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2" fillId="2" borderId="0" xfId="0" applyFont="1" applyFill="1" applyBorder="1" applyAlignment="1" applyProtection="1">
      <alignment horizontal="center" vertical="top" wrapText="1"/>
    </xf>
    <xf numFmtId="14" fontId="1" fillId="2" borderId="0" xfId="0" applyNumberFormat="1" applyFont="1" applyFill="1" applyBorder="1" applyAlignment="1" applyProtection="1">
      <alignment horizontal="center" vertical="top" wrapText="1"/>
    </xf>
    <xf numFmtId="0" fontId="3" fillId="0" borderId="2" xfId="0" applyFont="1" applyBorder="1" applyAlignment="1">
      <alignment horizontal="center"/>
    </xf>
    <xf numFmtId="0" fontId="1" fillId="3" borderId="2" xfId="0" applyFont="1" applyFill="1" applyBorder="1" applyAlignment="1">
      <alignment horizontal="center" vertical="top" wrapText="1"/>
    </xf>
    <xf numFmtId="0" fontId="1" fillId="2" borderId="8" xfId="0" applyFont="1" applyFill="1" applyBorder="1" applyAlignment="1" applyProtection="1">
      <alignment horizontal="center" vertical="top" wrapText="1"/>
    </xf>
    <xf numFmtId="0" fontId="1" fillId="2" borderId="2" xfId="0" applyFont="1" applyFill="1" applyBorder="1" applyAlignment="1" applyProtection="1">
      <alignment horizontal="center" vertical="top" wrapText="1"/>
    </xf>
    <xf numFmtId="0" fontId="1" fillId="2" borderId="7" xfId="0" applyFont="1" applyFill="1" applyBorder="1" applyAlignment="1" applyProtection="1">
      <alignment horizontal="center" vertical="center" wrapText="1"/>
    </xf>
    <xf numFmtId="0" fontId="3" fillId="0" borderId="2" xfId="0" applyFont="1" applyBorder="1"/>
    <xf numFmtId="0" fontId="3" fillId="0" borderId="3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1" fillId="2" borderId="14" xfId="0" applyFont="1" applyFill="1" applyBorder="1" applyAlignment="1" applyProtection="1">
      <alignment horizontal="center" vertical="top" wrapText="1"/>
    </xf>
    <xf numFmtId="0" fontId="1" fillId="2" borderId="15" xfId="0" applyFont="1" applyFill="1" applyBorder="1" applyAlignment="1" applyProtection="1">
      <alignment horizontal="center" vertical="top" wrapText="1"/>
    </xf>
    <xf numFmtId="0" fontId="4" fillId="0" borderId="2" xfId="0" applyFont="1" applyBorder="1" applyAlignment="1">
      <alignment horizontal="left" vertical="center"/>
    </xf>
    <xf numFmtId="0" fontId="1" fillId="2" borderId="10" xfId="0" applyFont="1" applyFill="1" applyBorder="1" applyAlignment="1" applyProtection="1">
      <alignment horizontal="center" vertical="top" wrapText="1"/>
    </xf>
    <xf numFmtId="0" fontId="1" fillId="2" borderId="8" xfId="0" applyFont="1" applyFill="1" applyBorder="1" applyAlignment="1">
      <alignment horizontal="left" vertical="top"/>
    </xf>
    <xf numFmtId="0" fontId="1" fillId="2" borderId="13" xfId="0" applyFont="1" applyFill="1" applyBorder="1" applyAlignment="1" applyProtection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</xf>
    <xf numFmtId="0" fontId="1" fillId="2" borderId="13" xfId="0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wrapText="1"/>
    </xf>
    <xf numFmtId="0" fontId="4" fillId="0" borderId="2" xfId="0" applyFont="1" applyBorder="1" applyAlignment="1">
      <alignment vertical="center"/>
    </xf>
    <xf numFmtId="0" fontId="1" fillId="2" borderId="2" xfId="0" applyFont="1" applyFill="1" applyBorder="1" applyAlignment="1" applyProtection="1">
      <alignment horizontal="left" vertical="top"/>
    </xf>
    <xf numFmtId="0" fontId="7" fillId="4" borderId="17" xfId="0" applyFont="1" applyFill="1" applyBorder="1" applyAlignment="1">
      <alignment horizontal="center" vertical="center" wrapText="1"/>
    </xf>
    <xf numFmtId="0" fontId="8" fillId="0" borderId="0" xfId="0" applyFont="1"/>
    <xf numFmtId="0" fontId="2" fillId="3" borderId="14" xfId="0" applyFont="1" applyFill="1" applyBorder="1" applyAlignment="1" applyProtection="1">
      <alignment horizontal="center" vertical="center" textRotation="90" wrapText="1"/>
    </xf>
    <xf numFmtId="0" fontId="7" fillId="4" borderId="18" xfId="0" applyFont="1" applyFill="1" applyBorder="1" applyAlignment="1">
      <alignment vertical="center"/>
    </xf>
    <xf numFmtId="0" fontId="2" fillId="3" borderId="10" xfId="0" applyFont="1" applyFill="1" applyBorder="1" applyAlignment="1" applyProtection="1">
      <alignment horizontal="center" vertical="top" wrapText="1"/>
    </xf>
    <xf numFmtId="0" fontId="2" fillId="3" borderId="8" xfId="0" applyFont="1" applyFill="1" applyBorder="1" applyAlignment="1" applyProtection="1">
      <alignment horizontal="center" vertical="top" wrapText="1"/>
    </xf>
    <xf numFmtId="0" fontId="2" fillId="3" borderId="2" xfId="0" applyFont="1" applyFill="1" applyBorder="1" applyAlignment="1" applyProtection="1">
      <alignment horizontal="center" vertical="top"/>
    </xf>
    <xf numFmtId="0" fontId="2" fillId="3" borderId="12" xfId="0" applyFont="1" applyFill="1" applyBorder="1" applyAlignment="1" applyProtection="1">
      <alignment horizontal="center" vertical="top"/>
    </xf>
    <xf numFmtId="0" fontId="2" fillId="3" borderId="7" xfId="0" applyFont="1" applyFill="1" applyBorder="1" applyAlignment="1" applyProtection="1">
      <alignment horizontal="center" vertical="top"/>
    </xf>
    <xf numFmtId="0" fontId="1" fillId="2" borderId="0" xfId="0" applyFont="1" applyFill="1" applyBorder="1" applyAlignment="1" applyProtection="1">
      <alignment horizontal="center" vertical="top" wrapText="1"/>
    </xf>
    <xf numFmtId="0" fontId="4" fillId="0" borderId="2" xfId="0" applyFont="1" applyBorder="1" applyAlignment="1">
      <alignment horizontal="left" vertical="center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>
      <alignment horizontal="left" vertical="top"/>
    </xf>
    <xf numFmtId="0" fontId="9" fillId="2" borderId="2" xfId="0" applyFont="1" applyFill="1" applyBorder="1" applyAlignment="1" applyProtection="1">
      <alignment horizontal="center" vertical="top" wrapText="1"/>
    </xf>
    <xf numFmtId="0" fontId="3" fillId="0" borderId="0" xfId="0" applyFont="1" applyBorder="1" applyAlignment="1">
      <alignment horizontal="center"/>
    </xf>
    <xf numFmtId="0" fontId="7" fillId="5" borderId="18" xfId="0" applyFont="1" applyFill="1" applyBorder="1" applyAlignment="1">
      <alignment vertical="center"/>
    </xf>
    <xf numFmtId="0" fontId="2" fillId="5" borderId="10" xfId="0" applyFont="1" applyFill="1" applyBorder="1" applyAlignment="1" applyProtection="1">
      <alignment horizontal="center" vertical="top" wrapText="1"/>
    </xf>
    <xf numFmtId="0" fontId="2" fillId="5" borderId="8" xfId="0" applyFont="1" applyFill="1" applyBorder="1" applyAlignment="1" applyProtection="1">
      <alignment horizontal="center" vertical="top" wrapText="1"/>
    </xf>
    <xf numFmtId="0" fontId="1" fillId="2" borderId="0" xfId="0" applyFont="1" applyFill="1" applyBorder="1" applyAlignment="1" applyProtection="1">
      <alignment horizontal="center" vertical="top" wrapText="1"/>
    </xf>
    <xf numFmtId="0" fontId="2" fillId="2" borderId="0" xfId="0" applyFont="1" applyFill="1" applyBorder="1" applyAlignment="1" applyProtection="1">
      <alignment horizontal="center" vertical="top" wrapText="1"/>
    </xf>
    <xf numFmtId="0" fontId="6" fillId="2" borderId="0" xfId="0" applyFont="1" applyFill="1" applyBorder="1" applyAlignment="1" applyProtection="1">
      <alignment horizontal="center" vertical="top" wrapText="1"/>
    </xf>
    <xf numFmtId="0" fontId="1" fillId="2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center" vertical="top" wrapText="1"/>
    </xf>
    <xf numFmtId="0" fontId="3" fillId="0" borderId="0" xfId="0" applyFont="1" applyFill="1" applyBorder="1" applyAlignment="1">
      <alignment horizontal="center"/>
    </xf>
    <xf numFmtId="0" fontId="1" fillId="2" borderId="11" xfId="0" applyFont="1" applyFill="1" applyBorder="1" applyAlignment="1" applyProtection="1">
      <alignment horizontal="center" vertical="center" wrapText="1"/>
    </xf>
    <xf numFmtId="0" fontId="0" fillId="0" borderId="0" xfId="0" applyBorder="1"/>
    <xf numFmtId="0" fontId="2" fillId="2" borderId="2" xfId="0" applyFont="1" applyFill="1" applyBorder="1" applyAlignment="1" applyProtection="1">
      <alignment horizontal="center" vertical="center" textRotation="90" wrapText="1"/>
    </xf>
    <xf numFmtId="0" fontId="4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/>
    </xf>
    <xf numFmtId="0" fontId="1" fillId="3" borderId="10" xfId="0" applyFont="1" applyFill="1" applyBorder="1" applyAlignment="1" applyProtection="1">
      <alignment horizontal="center" vertical="top" wrapText="1"/>
    </xf>
    <xf numFmtId="0" fontId="3" fillId="5" borderId="2" xfId="0" applyFont="1" applyFill="1" applyBorder="1" applyAlignment="1">
      <alignment horizontal="center"/>
    </xf>
    <xf numFmtId="0" fontId="1" fillId="5" borderId="9" xfId="0" applyFont="1" applyFill="1" applyBorder="1" applyAlignment="1" applyProtection="1">
      <alignment horizontal="center" vertical="top" wrapText="1"/>
    </xf>
    <xf numFmtId="0" fontId="1" fillId="5" borderId="2" xfId="0" applyFont="1" applyFill="1" applyBorder="1" applyAlignment="1">
      <alignment horizontal="center" vertical="top" wrapText="1"/>
    </xf>
    <xf numFmtId="0" fontId="1" fillId="5" borderId="2" xfId="0" applyFont="1" applyFill="1" applyBorder="1" applyAlignment="1" applyProtection="1">
      <alignment horizontal="left" vertical="top" wrapText="1"/>
    </xf>
    <xf numFmtId="0" fontId="1" fillId="5" borderId="2" xfId="0" applyFont="1" applyFill="1" applyBorder="1" applyAlignment="1" applyProtection="1">
      <alignment horizontal="center" vertical="top" wrapText="1"/>
    </xf>
    <xf numFmtId="0" fontId="3" fillId="5" borderId="2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left" vertical="top"/>
    </xf>
    <xf numFmtId="0" fontId="4" fillId="0" borderId="2" xfId="0" applyFont="1" applyBorder="1"/>
    <xf numFmtId="0" fontId="3" fillId="0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5" borderId="0" xfId="0" applyFont="1" applyFill="1" applyAlignment="1">
      <alignment horizontal="center"/>
    </xf>
    <xf numFmtId="0" fontId="10" fillId="5" borderId="2" xfId="0" applyFont="1" applyFill="1" applyBorder="1" applyAlignment="1">
      <alignment horizontal="center"/>
    </xf>
    <xf numFmtId="0" fontId="1" fillId="5" borderId="13" xfId="0" applyFont="1" applyFill="1" applyBorder="1" applyAlignment="1" applyProtection="1">
      <alignment horizontal="center" vertical="top" wrapText="1"/>
    </xf>
    <xf numFmtId="0" fontId="3" fillId="5" borderId="13" xfId="0" applyFont="1" applyFill="1" applyBorder="1" applyAlignment="1">
      <alignment horizontal="center"/>
    </xf>
    <xf numFmtId="0" fontId="3" fillId="5" borderId="2" xfId="0" applyFont="1" applyFill="1" applyBorder="1"/>
    <xf numFmtId="0" fontId="3" fillId="5" borderId="3" xfId="0" applyFont="1" applyFill="1" applyBorder="1" applyAlignment="1">
      <alignment horizontal="center"/>
    </xf>
    <xf numFmtId="0" fontId="1" fillId="5" borderId="8" xfId="0" applyFont="1" applyFill="1" applyBorder="1" applyAlignment="1" applyProtection="1">
      <alignment horizontal="center" vertical="top" wrapText="1"/>
    </xf>
    <xf numFmtId="0" fontId="1" fillId="5" borderId="10" xfId="0" applyFont="1" applyFill="1" applyBorder="1" applyAlignment="1" applyProtection="1">
      <alignment horizontal="center" vertical="top" wrapText="1"/>
    </xf>
    <xf numFmtId="0" fontId="1" fillId="5" borderId="8" xfId="0" applyFont="1" applyFill="1" applyBorder="1" applyAlignment="1">
      <alignment horizontal="left" vertical="top"/>
    </xf>
    <xf numFmtId="0" fontId="1" fillId="5" borderId="7" xfId="0" applyFont="1" applyFill="1" applyBorder="1" applyAlignment="1">
      <alignment horizontal="left" vertical="top"/>
    </xf>
    <xf numFmtId="0" fontId="1" fillId="5" borderId="7" xfId="0" applyFont="1" applyFill="1" applyBorder="1" applyAlignment="1" applyProtection="1">
      <alignment horizontal="center" vertical="top" wrapText="1"/>
    </xf>
    <xf numFmtId="0" fontId="1" fillId="5" borderId="11" xfId="0" applyFont="1" applyFill="1" applyBorder="1" applyAlignment="1" applyProtection="1">
      <alignment horizontal="center" vertical="top" wrapText="1"/>
    </xf>
    <xf numFmtId="0" fontId="1" fillId="5" borderId="2" xfId="0" applyFont="1" applyFill="1" applyBorder="1" applyAlignment="1" applyProtection="1">
      <alignment horizontal="center" wrapText="1"/>
    </xf>
    <xf numFmtId="0" fontId="4" fillId="5" borderId="2" xfId="0" applyFont="1" applyFill="1" applyBorder="1" applyAlignment="1">
      <alignment vertical="center"/>
    </xf>
    <xf numFmtId="0" fontId="1" fillId="5" borderId="2" xfId="0" applyFont="1" applyFill="1" applyBorder="1" applyAlignment="1" applyProtection="1">
      <alignment horizontal="left" vertical="top"/>
    </xf>
    <xf numFmtId="0" fontId="7" fillId="5" borderId="18" xfId="0" applyFont="1" applyFill="1" applyBorder="1" applyAlignment="1">
      <alignment vertical="center" wrapText="1"/>
    </xf>
    <xf numFmtId="0" fontId="1" fillId="5" borderId="5" xfId="0" applyFont="1" applyFill="1" applyBorder="1" applyAlignment="1" applyProtection="1">
      <alignment horizontal="center" vertical="top" wrapText="1"/>
    </xf>
    <xf numFmtId="0" fontId="2" fillId="5" borderId="11" xfId="0" applyFont="1" applyFill="1" applyBorder="1" applyAlignment="1" applyProtection="1">
      <alignment horizontal="center" vertical="top"/>
    </xf>
    <xf numFmtId="0" fontId="2" fillId="5" borderId="2" xfId="0" applyFont="1" applyFill="1" applyBorder="1" applyAlignment="1" applyProtection="1">
      <alignment horizontal="center" vertical="top"/>
    </xf>
    <xf numFmtId="0" fontId="2" fillId="5" borderId="12" xfId="0" applyFont="1" applyFill="1" applyBorder="1" applyAlignment="1" applyProtection="1">
      <alignment horizontal="center" vertical="top"/>
    </xf>
    <xf numFmtId="0" fontId="2" fillId="5" borderId="7" xfId="0" applyFont="1" applyFill="1" applyBorder="1" applyAlignment="1" applyProtection="1">
      <alignment horizontal="center" vertical="top"/>
    </xf>
    <xf numFmtId="0" fontId="2" fillId="3" borderId="11" xfId="0" applyFont="1" applyFill="1" applyBorder="1" applyAlignment="1" applyProtection="1">
      <alignment horizontal="center" vertical="top"/>
    </xf>
    <xf numFmtId="0" fontId="2" fillId="3" borderId="11" xfId="0" applyFont="1" applyFill="1" applyBorder="1" applyAlignment="1" applyProtection="1">
      <alignment horizontal="center"/>
    </xf>
    <xf numFmtId="0" fontId="2" fillId="3" borderId="2" xfId="0" applyFont="1" applyFill="1" applyBorder="1" applyAlignment="1" applyProtection="1">
      <alignment horizontal="center"/>
    </xf>
    <xf numFmtId="0" fontId="2" fillId="3" borderId="12" xfId="0" applyFont="1" applyFill="1" applyBorder="1" applyAlignment="1" applyProtection="1">
      <alignment horizontal="center"/>
    </xf>
    <xf numFmtId="0" fontId="2" fillId="3" borderId="8" xfId="0" applyFont="1" applyFill="1" applyBorder="1" applyAlignment="1" applyProtection="1">
      <alignment horizontal="center" wrapText="1"/>
    </xf>
    <xf numFmtId="0" fontId="2" fillId="3" borderId="7" xfId="0" applyFont="1" applyFill="1" applyBorder="1" applyAlignment="1" applyProtection="1">
      <alignment horizontal="center"/>
    </xf>
    <xf numFmtId="0" fontId="2" fillId="5" borderId="16" xfId="0" applyFont="1" applyFill="1" applyBorder="1" applyAlignment="1" applyProtection="1">
      <alignment horizontal="center" vertical="top" wrapText="1"/>
    </xf>
    <xf numFmtId="0" fontId="4" fillId="0" borderId="19" xfId="0" applyFont="1" applyBorder="1" applyAlignment="1">
      <alignment vertical="center"/>
    </xf>
    <xf numFmtId="0" fontId="4" fillId="5" borderId="19" xfId="0" applyFont="1" applyFill="1" applyBorder="1" applyAlignment="1">
      <alignment vertical="center"/>
    </xf>
    <xf numFmtId="0" fontId="11" fillId="5" borderId="2" xfId="0" applyFont="1" applyFill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" fillId="5" borderId="5" xfId="0" applyFont="1" applyFill="1" applyBorder="1" applyAlignment="1" applyProtection="1">
      <alignment horizontal="center" vertical="center" wrapText="1"/>
    </xf>
    <xf numFmtId="0" fontId="7" fillId="3" borderId="18" xfId="0" applyFont="1" applyFill="1" applyBorder="1" applyAlignment="1">
      <alignment vertical="center"/>
    </xf>
    <xf numFmtId="0" fontId="1" fillId="3" borderId="8" xfId="0" applyFont="1" applyFill="1" applyBorder="1" applyAlignment="1" applyProtection="1">
      <alignment horizontal="center" vertical="top" wrapText="1"/>
    </xf>
    <xf numFmtId="0" fontId="1" fillId="3" borderId="2" xfId="0" applyFont="1" applyFill="1" applyBorder="1" applyAlignment="1" applyProtection="1">
      <alignment horizontal="center" vertical="top"/>
    </xf>
    <xf numFmtId="0" fontId="1" fillId="3" borderId="12" xfId="0" applyFont="1" applyFill="1" applyBorder="1" applyAlignment="1" applyProtection="1">
      <alignment horizontal="center" vertical="top"/>
    </xf>
    <xf numFmtId="0" fontId="1" fillId="3" borderId="7" xfId="0" applyFont="1" applyFill="1" applyBorder="1" applyAlignment="1" applyProtection="1">
      <alignment horizontal="center" vertical="top"/>
    </xf>
    <xf numFmtId="0" fontId="1" fillId="5" borderId="2" xfId="0" applyFont="1" applyFill="1" applyBorder="1" applyAlignment="1" applyProtection="1">
      <alignment horizontal="center" vertical="top"/>
    </xf>
    <xf numFmtId="0" fontId="1" fillId="5" borderId="12" xfId="0" applyFont="1" applyFill="1" applyBorder="1" applyAlignment="1" applyProtection="1">
      <alignment horizontal="center" vertical="top"/>
    </xf>
    <xf numFmtId="0" fontId="1" fillId="5" borderId="7" xfId="0" applyFont="1" applyFill="1" applyBorder="1" applyAlignment="1" applyProtection="1">
      <alignment horizontal="center" vertical="top"/>
    </xf>
    <xf numFmtId="0" fontId="4" fillId="3" borderId="19" xfId="0" applyFont="1" applyFill="1" applyBorder="1" applyAlignment="1">
      <alignment vertical="center"/>
    </xf>
    <xf numFmtId="0" fontId="12" fillId="3" borderId="2" xfId="0" applyFont="1" applyFill="1" applyBorder="1" applyAlignment="1">
      <alignment horizontal="center" vertical="center" textRotation="90" wrapText="1"/>
    </xf>
    <xf numFmtId="0" fontId="7" fillId="4" borderId="2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20" xfId="0" applyFont="1" applyFill="1" applyBorder="1" applyAlignment="1" applyProtection="1">
      <alignment horizontal="center" vertical="center" wrapText="1"/>
    </xf>
    <xf numFmtId="0" fontId="7" fillId="5" borderId="21" xfId="0" applyFont="1" applyFill="1" applyBorder="1" applyAlignment="1">
      <alignment vertical="center" wrapText="1"/>
    </xf>
    <xf numFmtId="0" fontId="1" fillId="5" borderId="2" xfId="0" applyFont="1" applyFill="1" applyBorder="1" applyAlignment="1" applyProtection="1">
      <alignment horizontal="center" vertical="center" wrapText="1"/>
    </xf>
    <xf numFmtId="0" fontId="1" fillId="5" borderId="3" xfId="0" applyFont="1" applyFill="1" applyBorder="1" applyAlignment="1" applyProtection="1">
      <alignment horizontal="center" vertical="center" wrapText="1"/>
    </xf>
    <xf numFmtId="0" fontId="4" fillId="0" borderId="21" xfId="0" applyFont="1" applyBorder="1" applyAlignment="1">
      <alignment vertical="center"/>
    </xf>
    <xf numFmtId="0" fontId="1" fillId="3" borderId="2" xfId="0" applyFont="1" applyFill="1" applyBorder="1" applyAlignment="1" applyProtection="1">
      <alignment horizontal="center" vertical="center" wrapText="1"/>
    </xf>
    <xf numFmtId="0" fontId="1" fillId="3" borderId="3" xfId="0" applyFont="1" applyFill="1" applyBorder="1" applyAlignment="1" applyProtection="1">
      <alignment horizontal="center" vertical="center" wrapText="1"/>
    </xf>
    <xf numFmtId="0" fontId="4" fillId="5" borderId="21" xfId="0" applyFont="1" applyFill="1" applyBorder="1" applyAlignment="1">
      <alignment vertical="center"/>
    </xf>
    <xf numFmtId="0" fontId="7" fillId="5" borderId="21" xfId="0" applyFont="1" applyFill="1" applyBorder="1" applyAlignment="1">
      <alignment vertical="center"/>
    </xf>
    <xf numFmtId="0" fontId="7" fillId="3" borderId="21" xfId="0" applyFont="1" applyFill="1" applyBorder="1" applyAlignment="1">
      <alignment vertical="center"/>
    </xf>
    <xf numFmtId="0" fontId="7" fillId="4" borderId="21" xfId="0" applyFont="1" applyFill="1" applyBorder="1" applyAlignment="1">
      <alignment vertical="center"/>
    </xf>
    <xf numFmtId="0" fontId="1" fillId="5" borderId="23" xfId="0" applyFont="1" applyFill="1" applyBorder="1" applyAlignment="1" applyProtection="1">
      <alignment horizontal="center" vertical="top" wrapText="1"/>
    </xf>
    <xf numFmtId="0" fontId="3" fillId="5" borderId="4" xfId="0" applyFont="1" applyFill="1" applyBorder="1" applyAlignment="1">
      <alignment horizontal="center" vertical="center"/>
    </xf>
  </cellXfs>
  <cellStyles count="1">
    <cellStyle name="Normal" xfId="0" builtinId="0"/>
  </cellStyles>
  <dxfs count="5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border outline="0">
        <top style="thin">
          <color indexed="8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8"/>
        </top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border outline="0">
        <top style="thin">
          <color indexed="8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8"/>
        </left>
        <right/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border outline="0">
        <top style="thin">
          <color indexed="8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la163" displayName="Tabla163" ref="B7:O26" totalsRowShown="0" headerRowDxfId="58" dataDxfId="42" tableBorderDxfId="57">
  <tableColumns count="14">
    <tableColumn id="1" name="REGIONAL" dataDxfId="56"/>
    <tableColumn id="2" name="Tramites Medicolegal " dataDxfId="55"/>
    <tableColumn id="3" name="Datos Estadisticos " dataDxfId="54"/>
    <tableColumn id="4" name="Otras Causas " dataDxfId="53"/>
    <tableColumn id="5" name="Personas Desaparecidas " dataDxfId="52"/>
    <tableColumn id="6" name="Notificaciones Judiciales " dataDxfId="51"/>
    <tableColumn id="7" name="Capacitacion " dataDxfId="50"/>
    <tableColumn id="8" name="Certificacion Alcohocensores " dataDxfId="49"/>
    <tableColumn id="9" name="Solicitud Laboral " dataDxfId="48"/>
    <tableColumn id="10" name="Procesos Administrativos " dataDxfId="47"/>
    <tableColumn id="11" name="Entrevistas " dataDxfId="46"/>
    <tableColumn id="12" name="No Corresponde a la Entidad " dataDxfId="45"/>
    <tableColumn id="13" name="Informacion Funcionarios " dataDxfId="44"/>
    <tableColumn id="14" name="Total" dataDxfId="43"/>
  </tableColumns>
  <tableStyleInfo name="TableStyleLight13" showFirstColumn="0" showLastColumn="0" showRowStripes="1" showColumnStripes="0"/>
</table>
</file>

<file path=xl/tables/table2.xml><?xml version="1.0" encoding="utf-8"?>
<table xmlns="http://schemas.openxmlformats.org/spreadsheetml/2006/main" id="1" name="Tabla16" displayName="Tabla16" ref="B7:I26" totalsRowShown="0" headerRowDxfId="32" dataDxfId="31" tableBorderDxfId="41">
  <tableColumns count="8">
    <tableColumn id="1" name="AREAS Y REGIONALES" dataDxfId="40"/>
    <tableColumn id="2" name="Maltrato Verbal y Fisico" dataDxfId="39"/>
    <tableColumn id="3" name="Mala Atención al Usuario" dataDxfId="38"/>
    <tableColumn id="4" name="Inoportunidad en la Atencion" dataDxfId="37"/>
    <tableColumn id="5" name="Demora Resultado" dataDxfId="36"/>
    <tableColumn id="11" name="Inrrespeto Compañeros" dataDxfId="35"/>
    <tableColumn id="12" name="Incumplimiento Horario de trabajo " dataDxfId="34"/>
    <tableColumn id="14" name="Total" dataDxfId="33">
      <calculatedColumnFormula>+C8+D8+E8+F8+#REF!+#REF!+#REF!+#REF!+#REF!+G8+H8+#REF!</calculatedColumnFormula>
    </tableColumn>
  </tableColumns>
  <tableStyleInfo name="TableStyleLight13" showFirstColumn="0" showLastColumn="0" showRowStripes="1" showColumnStripes="0"/>
</table>
</file>

<file path=xl/tables/table3.xml><?xml version="1.0" encoding="utf-8"?>
<table xmlns="http://schemas.openxmlformats.org/spreadsheetml/2006/main" id="3" name="Tabla1634" displayName="Tabla1634" ref="B7:J26" totalsRowShown="0" headerRowDxfId="11" dataDxfId="10" tableBorderDxfId="30">
  <tableColumns count="9">
    <tableColumn id="1" name="REGIONAL" dataDxfId="20" totalsRowDxfId="29"/>
    <tableColumn id="2" name="Tramile Irrgular " dataDxfId="19" totalsRowDxfId="28"/>
    <tableColumn id="3" name="Demora Resultados" dataDxfId="18" totalsRowDxfId="27"/>
    <tableColumn id="4" name="No aplica a la Entidad" dataDxfId="17" totalsRowDxfId="26"/>
    <tableColumn id="5" name="Falta de Personal" dataDxfId="16" totalsRowDxfId="25"/>
    <tableColumn id="6" name="Falta elementos en sala de Atencion" dataDxfId="15" totalsRowDxfId="24"/>
    <tableColumn id="7" name="Solicitud Cita Medico Legal" dataDxfId="14" totalsRowDxfId="23"/>
    <tableColumn id="8" name="Entre funcionarios INMLCF" dataDxfId="13" totalsRowDxfId="22"/>
    <tableColumn id="14" name="Total" dataDxfId="12" totalsRowDxfId="21"/>
  </tableColumns>
  <tableStyleInfo name="TableStyleLight13" showFirstColumn="0" showLastColumn="0" showRowStripes="1" showColumnStripes="0"/>
</table>
</file>

<file path=xl/tables/table4.xml><?xml version="1.0" encoding="utf-8"?>
<table xmlns="http://schemas.openxmlformats.org/spreadsheetml/2006/main" id="4" name="Tabla16345" displayName="Tabla16345" ref="B6:F25" totalsRowShown="0" headerRowDxfId="0" dataDxfId="9" headerRowBorderDxfId="7" tableBorderDxfId="8" totalsRowBorderDxfId="6">
  <tableColumns count="5">
    <tableColumn id="1" name="REGIONAL" dataDxfId="5"/>
    <tableColumn id="2" name="Falta de medios audivisuales en puntos de atencion " dataDxfId="4"/>
    <tableColumn id="3" name="Mas Personal Medico" dataDxfId="3"/>
    <tableColumn id="4" name="Adecuacion Instalaciones" dataDxfId="2"/>
    <tableColumn id="14" name="Total" dataDxfId="1">
      <calculatedColumnFormula>Tabla16345[[#This Row],[Falta de medios audivisuales en puntos de atencion ]]+Tabla16345[[#This Row],[Mas Personal Medico]]+Tabla16345[[#This Row],[Adecuacion Instalaciones]]</calculatedColumnFormula>
    </tableColumn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54"/>
  <sheetViews>
    <sheetView topLeftCell="A4" zoomScale="97" zoomScaleNormal="97" workbookViewId="0">
      <selection activeCell="B31" sqref="B31"/>
    </sheetView>
  </sheetViews>
  <sheetFormatPr baseColWidth="10" defaultRowHeight="15"/>
  <cols>
    <col min="2" max="2" width="47.85546875" bestFit="1" customWidth="1"/>
    <col min="3" max="3" width="15" customWidth="1"/>
    <col min="5" max="5" width="16.5703125" customWidth="1"/>
  </cols>
  <sheetData>
    <row r="2" spans="2:5">
      <c r="B2" s="43" t="s">
        <v>0</v>
      </c>
      <c r="C2" s="43"/>
      <c r="D2" s="43"/>
      <c r="E2" s="43"/>
    </row>
    <row r="3" spans="2:5">
      <c r="B3" s="43" t="s">
        <v>1</v>
      </c>
      <c r="C3" s="43"/>
      <c r="D3" s="43"/>
      <c r="E3" s="43"/>
    </row>
    <row r="4" spans="2:5">
      <c r="B4" s="43" t="s">
        <v>71</v>
      </c>
      <c r="C4" s="43"/>
      <c r="D4" s="43"/>
      <c r="E4" s="43"/>
    </row>
    <row r="5" spans="2:5">
      <c r="B5" s="40"/>
      <c r="C5" s="40"/>
      <c r="D5" s="40"/>
      <c r="E5" s="40"/>
    </row>
    <row r="6" spans="2:5">
      <c r="B6" s="40" t="s">
        <v>21</v>
      </c>
      <c r="C6" s="40" t="s">
        <v>22</v>
      </c>
      <c r="D6" s="2">
        <v>43190</v>
      </c>
      <c r="E6" s="40"/>
    </row>
    <row r="7" spans="2:5" ht="35.25" customHeight="1">
      <c r="B7" s="33" t="s">
        <v>2</v>
      </c>
      <c r="C7" s="33" t="s">
        <v>23</v>
      </c>
      <c r="D7" s="33" t="s">
        <v>24</v>
      </c>
      <c r="E7" s="33" t="s">
        <v>25</v>
      </c>
    </row>
    <row r="8" spans="2:5">
      <c r="B8" s="57" t="s">
        <v>43</v>
      </c>
      <c r="C8" s="54">
        <v>0</v>
      </c>
      <c r="D8" s="58">
        <v>0</v>
      </c>
      <c r="E8" s="56">
        <v>0</v>
      </c>
    </row>
    <row r="9" spans="2:5">
      <c r="B9" s="32" t="s">
        <v>62</v>
      </c>
      <c r="C9" s="3">
        <v>0</v>
      </c>
      <c r="D9" s="6">
        <v>0</v>
      </c>
      <c r="E9" s="4">
        <v>0</v>
      </c>
    </row>
    <row r="10" spans="2:5">
      <c r="B10" s="59" t="s">
        <v>63</v>
      </c>
      <c r="C10" s="54">
        <v>122</v>
      </c>
      <c r="D10" s="58">
        <v>0</v>
      </c>
      <c r="E10" s="56">
        <v>123</v>
      </c>
    </row>
    <row r="11" spans="2:5">
      <c r="B11" s="32" t="s">
        <v>64</v>
      </c>
      <c r="C11" s="3">
        <f>+E11-D11</f>
        <v>19</v>
      </c>
      <c r="D11" s="6">
        <v>2</v>
      </c>
      <c r="E11" s="4">
        <v>21</v>
      </c>
    </row>
    <row r="12" spans="2:5">
      <c r="B12" s="60" t="s">
        <v>65</v>
      </c>
      <c r="C12" s="54">
        <v>5</v>
      </c>
      <c r="D12" s="58">
        <v>0</v>
      </c>
      <c r="E12" s="56">
        <v>5</v>
      </c>
    </row>
    <row r="13" spans="2:5">
      <c r="B13" s="32" t="s">
        <v>66</v>
      </c>
      <c r="C13" s="3">
        <f>+E13-1</f>
        <v>8</v>
      </c>
      <c r="D13" s="6">
        <v>1</v>
      </c>
      <c r="E13" s="4">
        <v>9</v>
      </c>
    </row>
    <row r="14" spans="2:5">
      <c r="B14" s="60" t="s">
        <v>107</v>
      </c>
      <c r="C14" s="54">
        <v>1</v>
      </c>
      <c r="D14" s="58">
        <v>0</v>
      </c>
      <c r="E14" s="56">
        <v>0</v>
      </c>
    </row>
    <row r="15" spans="2:5">
      <c r="B15" s="32" t="s">
        <v>52</v>
      </c>
      <c r="C15" s="3">
        <v>1</v>
      </c>
      <c r="D15" s="6">
        <v>0</v>
      </c>
      <c r="E15" s="4">
        <v>1</v>
      </c>
    </row>
    <row r="16" spans="2:5">
      <c r="B16" s="60" t="s">
        <v>50</v>
      </c>
      <c r="C16" s="54">
        <v>0</v>
      </c>
      <c r="D16" s="58">
        <v>0</v>
      </c>
      <c r="E16" s="56">
        <v>0</v>
      </c>
    </row>
    <row r="17" spans="2:5">
      <c r="B17" s="32" t="s">
        <v>67</v>
      </c>
      <c r="C17" s="3">
        <v>1</v>
      </c>
      <c r="D17" s="6">
        <v>0</v>
      </c>
      <c r="E17" s="4">
        <v>1</v>
      </c>
    </row>
    <row r="18" spans="2:5">
      <c r="B18" s="60" t="s">
        <v>52</v>
      </c>
      <c r="C18" s="54">
        <f>+E18-D18</f>
        <v>14</v>
      </c>
      <c r="D18" s="58">
        <v>2</v>
      </c>
      <c r="E18" s="56">
        <v>16</v>
      </c>
    </row>
    <row r="19" spans="2:5">
      <c r="B19" s="34" t="s">
        <v>53</v>
      </c>
      <c r="C19" s="3">
        <v>55</v>
      </c>
      <c r="D19" s="6">
        <v>0</v>
      </c>
      <c r="E19" s="4">
        <v>55</v>
      </c>
    </row>
    <row r="20" spans="2:5">
      <c r="B20" s="61" t="s">
        <v>54</v>
      </c>
      <c r="C20" s="54">
        <f>+E20-D20</f>
        <v>23</v>
      </c>
      <c r="D20" s="58">
        <v>7</v>
      </c>
      <c r="E20" s="56">
        <v>30</v>
      </c>
    </row>
    <row r="21" spans="2:5">
      <c r="B21" s="34" t="s">
        <v>55</v>
      </c>
      <c r="C21" s="3">
        <v>10</v>
      </c>
      <c r="D21" s="6">
        <v>0</v>
      </c>
      <c r="E21" s="4">
        <v>10</v>
      </c>
    </row>
    <row r="22" spans="2:5">
      <c r="B22" s="61" t="s">
        <v>56</v>
      </c>
      <c r="C22" s="54">
        <f>+E22-D22</f>
        <v>11</v>
      </c>
      <c r="D22" s="58">
        <v>3</v>
      </c>
      <c r="E22" s="56">
        <v>14</v>
      </c>
    </row>
    <row r="23" spans="2:5">
      <c r="B23" s="34" t="s">
        <v>57</v>
      </c>
      <c r="C23" s="3">
        <f>+E23-D23</f>
        <v>7</v>
      </c>
      <c r="D23" s="6">
        <v>2</v>
      </c>
      <c r="E23" s="4">
        <v>9</v>
      </c>
    </row>
    <row r="24" spans="2:5">
      <c r="B24" s="61" t="s">
        <v>68</v>
      </c>
      <c r="C24" s="54">
        <f>+E24-D24</f>
        <v>14</v>
      </c>
      <c r="D24" s="58">
        <v>3</v>
      </c>
      <c r="E24" s="56">
        <v>17</v>
      </c>
    </row>
    <row r="25" spans="2:5">
      <c r="B25" s="34" t="s">
        <v>69</v>
      </c>
      <c r="C25" s="3">
        <v>0</v>
      </c>
      <c r="D25" s="6">
        <v>0</v>
      </c>
      <c r="E25" s="4">
        <v>11</v>
      </c>
    </row>
    <row r="26" spans="2:5">
      <c r="B26" s="61" t="s">
        <v>70</v>
      </c>
      <c r="C26" s="54">
        <f>+E26-D26</f>
        <v>7</v>
      </c>
      <c r="D26" s="58">
        <v>1</v>
      </c>
      <c r="E26" s="56">
        <v>8</v>
      </c>
    </row>
    <row r="27" spans="2:5">
      <c r="B27" s="62" t="s">
        <v>5</v>
      </c>
      <c r="C27" s="63">
        <f>SUM(C8:C26)</f>
        <v>298</v>
      </c>
      <c r="D27" s="64">
        <f>SUM(D8:D26)</f>
        <v>21</v>
      </c>
      <c r="E27" s="3">
        <f>SUM(E8:E26)</f>
        <v>330</v>
      </c>
    </row>
    <row r="29" spans="2:5" ht="15" customHeight="1">
      <c r="B29" s="23" t="s">
        <v>113</v>
      </c>
    </row>
    <row r="30" spans="2:5">
      <c r="B30" s="23" t="s">
        <v>115</v>
      </c>
    </row>
    <row r="52" spans="2:2">
      <c r="B52" s="23" t="s">
        <v>60</v>
      </c>
    </row>
    <row r="53" spans="2:2">
      <c r="B53" s="23" t="s">
        <v>61</v>
      </c>
    </row>
    <row r="54" spans="2:2">
      <c r="B54" s="23" t="s">
        <v>61</v>
      </c>
    </row>
  </sheetData>
  <mergeCells count="3">
    <mergeCell ref="B2:E2"/>
    <mergeCell ref="B3:E3"/>
    <mergeCell ref="B4:E4"/>
  </mergeCells>
  <pageMargins left="0.70866141732283472" right="0.70866141732283472" top="0.74803149606299213" bottom="0.74803149606299213" header="0.31496062992125984" footer="0.31496062992125984"/>
  <pageSetup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9"/>
  <sheetViews>
    <sheetView topLeftCell="A7" workbookViewId="0">
      <selection activeCell="B29" sqref="B29"/>
    </sheetView>
  </sheetViews>
  <sheetFormatPr baseColWidth="10" defaultRowHeight="15"/>
  <cols>
    <col min="2" max="2" width="39.7109375" customWidth="1"/>
    <col min="3" max="4" width="15.85546875" customWidth="1"/>
    <col min="5" max="5" width="20" customWidth="1"/>
  </cols>
  <sheetData>
    <row r="2" spans="2:5">
      <c r="B2" s="43" t="s">
        <v>0</v>
      </c>
      <c r="C2" s="43"/>
      <c r="D2" s="43"/>
      <c r="E2" s="43"/>
    </row>
    <row r="3" spans="2:5">
      <c r="B3" s="43" t="s">
        <v>1</v>
      </c>
      <c r="C3" s="43"/>
      <c r="D3" s="43"/>
      <c r="E3" s="43"/>
    </row>
    <row r="4" spans="2:5">
      <c r="B4" s="43" t="s">
        <v>36</v>
      </c>
      <c r="C4" s="43"/>
      <c r="D4" s="43"/>
      <c r="E4" s="43"/>
    </row>
    <row r="5" spans="2:5">
      <c r="B5" s="43" t="s">
        <v>105</v>
      </c>
      <c r="C5" s="43"/>
      <c r="D5" s="43"/>
      <c r="E5" s="43"/>
    </row>
    <row r="6" spans="2:5">
      <c r="B6" s="40"/>
      <c r="C6" s="40"/>
      <c r="D6" s="40"/>
      <c r="E6" s="40"/>
    </row>
    <row r="7" spans="2:5" ht="26.25">
      <c r="B7" s="33" t="s">
        <v>2</v>
      </c>
      <c r="C7" s="18" t="s">
        <v>37</v>
      </c>
      <c r="D7" s="33" t="s">
        <v>38</v>
      </c>
      <c r="E7" s="49" t="s">
        <v>108</v>
      </c>
    </row>
    <row r="8" spans="2:5">
      <c r="B8" s="59" t="s">
        <v>6</v>
      </c>
      <c r="C8" s="65">
        <v>0</v>
      </c>
      <c r="D8" s="54">
        <v>0</v>
      </c>
      <c r="E8" s="66">
        <f>C8+D8</f>
        <v>0</v>
      </c>
    </row>
    <row r="9" spans="2:5">
      <c r="B9" s="32" t="s">
        <v>7</v>
      </c>
      <c r="C9" s="16">
        <v>0</v>
      </c>
      <c r="D9" s="6">
        <v>0</v>
      </c>
      <c r="E9" s="50">
        <f>C9+D9</f>
        <v>0</v>
      </c>
    </row>
    <row r="10" spans="2:5">
      <c r="B10" s="60" t="s">
        <v>8</v>
      </c>
      <c r="C10" s="67">
        <v>103</v>
      </c>
      <c r="D10" s="58">
        <v>19</v>
      </c>
      <c r="E10" s="66">
        <f>C10+D10</f>
        <v>122</v>
      </c>
    </row>
    <row r="11" spans="2:5">
      <c r="B11" s="32" t="s">
        <v>35</v>
      </c>
      <c r="C11" s="16">
        <v>19</v>
      </c>
      <c r="D11" s="6">
        <v>1</v>
      </c>
      <c r="E11" s="50">
        <f>C11+D11</f>
        <v>20</v>
      </c>
    </row>
    <row r="12" spans="2:5">
      <c r="B12" s="60" t="s">
        <v>9</v>
      </c>
      <c r="C12" s="67">
        <v>5</v>
      </c>
      <c r="D12" s="58">
        <v>0</v>
      </c>
      <c r="E12" s="66">
        <f>C12+D12</f>
        <v>5</v>
      </c>
    </row>
    <row r="13" spans="2:5">
      <c r="B13" s="32" t="s">
        <v>10</v>
      </c>
      <c r="C13" s="16">
        <v>9</v>
      </c>
      <c r="D13" s="6">
        <v>0</v>
      </c>
      <c r="E13" s="50">
        <f>C13+D13</f>
        <v>9</v>
      </c>
    </row>
    <row r="14" spans="2:5">
      <c r="B14" s="60" t="s">
        <v>11</v>
      </c>
      <c r="C14" s="67">
        <v>1</v>
      </c>
      <c r="D14" s="58">
        <v>0</v>
      </c>
      <c r="E14" s="66">
        <f>C14+D14</f>
        <v>1</v>
      </c>
    </row>
    <row r="15" spans="2:5">
      <c r="B15" s="32" t="s">
        <v>12</v>
      </c>
      <c r="C15" s="16">
        <v>0</v>
      </c>
      <c r="D15" s="6">
        <v>0</v>
      </c>
      <c r="E15" s="50">
        <f>C15+D15</f>
        <v>0</v>
      </c>
    </row>
    <row r="16" spans="2:5">
      <c r="B16" s="60" t="s">
        <v>13</v>
      </c>
      <c r="C16" s="67">
        <v>0</v>
      </c>
      <c r="D16" s="58">
        <v>0</v>
      </c>
      <c r="E16" s="66">
        <f>C16+D16</f>
        <v>0</v>
      </c>
    </row>
    <row r="17" spans="2:5">
      <c r="B17" s="32" t="s">
        <v>14</v>
      </c>
      <c r="C17" s="16">
        <v>14</v>
      </c>
      <c r="D17" s="6">
        <v>2</v>
      </c>
      <c r="E17" s="50">
        <f>C17+D17</f>
        <v>16</v>
      </c>
    </row>
    <row r="18" spans="2:5">
      <c r="B18" s="61" t="s">
        <v>15</v>
      </c>
      <c r="C18" s="67">
        <v>47</v>
      </c>
      <c r="D18" s="58">
        <v>5</v>
      </c>
      <c r="E18" s="66">
        <f>C18+D18</f>
        <v>52</v>
      </c>
    </row>
    <row r="19" spans="2:5">
      <c r="B19" s="34" t="s">
        <v>16</v>
      </c>
      <c r="C19" s="16">
        <v>15</v>
      </c>
      <c r="D19" s="6">
        <v>6</v>
      </c>
      <c r="E19" s="50">
        <f>C19+D19</f>
        <v>21</v>
      </c>
    </row>
    <row r="20" spans="2:5">
      <c r="B20" s="61" t="s">
        <v>17</v>
      </c>
      <c r="C20" s="67">
        <v>9</v>
      </c>
      <c r="D20" s="58">
        <v>6</v>
      </c>
      <c r="E20" s="66">
        <f>C20+D20</f>
        <v>15</v>
      </c>
    </row>
    <row r="21" spans="2:5">
      <c r="B21" s="34" t="s">
        <v>18</v>
      </c>
      <c r="C21" s="16">
        <v>8</v>
      </c>
      <c r="D21" s="6">
        <v>6</v>
      </c>
      <c r="E21" s="50">
        <f>C21+D21</f>
        <v>14</v>
      </c>
    </row>
    <row r="22" spans="2:5">
      <c r="B22" s="61" t="s">
        <v>19</v>
      </c>
      <c r="C22" s="67">
        <v>3</v>
      </c>
      <c r="D22" s="58">
        <v>5</v>
      </c>
      <c r="E22" s="66">
        <f>C22+D22</f>
        <v>8</v>
      </c>
    </row>
    <row r="23" spans="2:5">
      <c r="B23" s="34" t="s">
        <v>111</v>
      </c>
      <c r="C23" s="16">
        <v>15</v>
      </c>
      <c r="D23" s="6">
        <v>3</v>
      </c>
      <c r="E23" s="50">
        <f>C23+D23</f>
        <v>18</v>
      </c>
    </row>
    <row r="24" spans="2:5">
      <c r="B24" s="61" t="s">
        <v>110</v>
      </c>
      <c r="C24" s="67">
        <v>7</v>
      </c>
      <c r="D24" s="58">
        <v>12</v>
      </c>
      <c r="E24" s="66">
        <f>C24+D24</f>
        <v>19</v>
      </c>
    </row>
    <row r="25" spans="2:5">
      <c r="B25" s="34" t="s">
        <v>20</v>
      </c>
      <c r="C25" s="17">
        <v>5</v>
      </c>
      <c r="D25" s="6">
        <v>5</v>
      </c>
      <c r="E25" s="50">
        <f>C25+D25</f>
        <v>10</v>
      </c>
    </row>
    <row r="26" spans="2:5">
      <c r="B26" s="59" t="s">
        <v>5</v>
      </c>
      <c r="C26" s="68">
        <f>SUM(C8:C25)</f>
        <v>260</v>
      </c>
      <c r="D26" s="54">
        <f>SUM(D8:D25)</f>
        <v>70</v>
      </c>
      <c r="E26" s="66">
        <f>C26+D26</f>
        <v>330</v>
      </c>
    </row>
    <row r="28" spans="2:5">
      <c r="B28" s="23" t="s">
        <v>113</v>
      </c>
    </row>
    <row r="29" spans="2:5">
      <c r="B29" s="23" t="s">
        <v>114</v>
      </c>
    </row>
  </sheetData>
  <mergeCells count="4">
    <mergeCell ref="B4:E4"/>
    <mergeCell ref="B5:E5"/>
    <mergeCell ref="B2:E2"/>
    <mergeCell ref="B3: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51"/>
  <sheetViews>
    <sheetView topLeftCell="A7" workbookViewId="0">
      <selection activeCell="B29" sqref="B29"/>
    </sheetView>
  </sheetViews>
  <sheetFormatPr baseColWidth="10" defaultRowHeight="15"/>
  <cols>
    <col min="2" max="2" width="39.140625" bestFit="1" customWidth="1"/>
    <col min="3" max="3" width="7.5703125" customWidth="1"/>
    <col min="4" max="4" width="17.140625" customWidth="1"/>
    <col min="5" max="5" width="12" customWidth="1"/>
    <col min="6" max="6" width="6.28515625" customWidth="1"/>
    <col min="7" max="7" width="9.42578125" customWidth="1"/>
    <col min="8" max="8" width="9.140625" customWidth="1"/>
    <col min="9" max="9" width="7.7109375" customWidth="1"/>
    <col min="10" max="10" width="5.5703125" bestFit="1" customWidth="1"/>
  </cols>
  <sheetData>
    <row r="2" spans="2:12">
      <c r="B2" s="43" t="s">
        <v>0</v>
      </c>
      <c r="C2" s="43"/>
      <c r="D2" s="43"/>
      <c r="E2" s="43"/>
      <c r="F2" s="43"/>
      <c r="G2" s="43"/>
      <c r="H2" s="43"/>
      <c r="I2" s="43"/>
      <c r="J2" s="43"/>
    </row>
    <row r="3" spans="2:12">
      <c r="B3" s="43" t="s">
        <v>1</v>
      </c>
      <c r="C3" s="43"/>
      <c r="D3" s="43"/>
      <c r="E3" s="43"/>
      <c r="F3" s="43"/>
      <c r="G3" s="43"/>
      <c r="H3" s="43"/>
      <c r="I3" s="43"/>
      <c r="J3" s="43"/>
    </row>
    <row r="4" spans="2:12">
      <c r="B4" s="43" t="s">
        <v>26</v>
      </c>
      <c r="C4" s="43"/>
      <c r="D4" s="43"/>
      <c r="E4" s="43"/>
      <c r="F4" s="43"/>
      <c r="G4" s="43"/>
      <c r="H4" s="43"/>
      <c r="I4" s="43"/>
      <c r="J4" s="43"/>
    </row>
    <row r="5" spans="2:12">
      <c r="B5" s="1"/>
      <c r="C5" s="1"/>
      <c r="D5" s="1"/>
      <c r="E5" s="1"/>
      <c r="F5" s="1"/>
      <c r="G5" s="1"/>
      <c r="H5" s="1"/>
      <c r="I5" s="1"/>
      <c r="J5" s="1"/>
    </row>
    <row r="6" spans="2:12" ht="28.5" customHeight="1">
      <c r="B6" s="7" t="s">
        <v>2</v>
      </c>
      <c r="C6" s="7" t="s">
        <v>27</v>
      </c>
      <c r="D6" s="7" t="s">
        <v>28</v>
      </c>
      <c r="E6" s="7" t="s">
        <v>29</v>
      </c>
      <c r="F6" s="7" t="s">
        <v>30</v>
      </c>
      <c r="G6" s="7" t="s">
        <v>31</v>
      </c>
      <c r="H6" s="7" t="s">
        <v>32</v>
      </c>
      <c r="I6" s="46" t="s">
        <v>33</v>
      </c>
      <c r="J6" s="33" t="s">
        <v>5</v>
      </c>
      <c r="K6" s="47"/>
      <c r="L6" s="47"/>
    </row>
    <row r="7" spans="2:12">
      <c r="B7" s="69" t="s">
        <v>6</v>
      </c>
      <c r="C7" s="54">
        <v>0</v>
      </c>
      <c r="D7" s="54">
        <v>0</v>
      </c>
      <c r="E7" s="54">
        <v>0</v>
      </c>
      <c r="F7" s="54">
        <v>0</v>
      </c>
      <c r="G7" s="54">
        <v>0</v>
      </c>
      <c r="H7" s="54">
        <v>0</v>
      </c>
      <c r="I7" s="70">
        <v>0</v>
      </c>
      <c r="J7" s="54">
        <f>+C7+D7+E7+F7+G7+H7+I7</f>
        <v>0</v>
      </c>
      <c r="K7" s="47"/>
      <c r="L7" s="45"/>
    </row>
    <row r="8" spans="2:12">
      <c r="B8" s="8" t="s">
        <v>34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9">
        <v>0</v>
      </c>
      <c r="J8" s="3">
        <f t="shared" ref="J8:J25" si="0">+C8+D8+E8+F8+G8+H8+I8</f>
        <v>0</v>
      </c>
      <c r="K8" s="47"/>
      <c r="L8" s="45"/>
    </row>
    <row r="9" spans="2:12">
      <c r="B9" s="69" t="s">
        <v>8</v>
      </c>
      <c r="C9" s="54">
        <v>0</v>
      </c>
      <c r="D9" s="54">
        <v>1</v>
      </c>
      <c r="E9" s="54">
        <v>99</v>
      </c>
      <c r="F9" s="54">
        <v>0</v>
      </c>
      <c r="G9" s="54">
        <v>0</v>
      </c>
      <c r="H9" s="54">
        <v>1</v>
      </c>
      <c r="I9" s="70">
        <v>18</v>
      </c>
      <c r="J9" s="54">
        <f t="shared" si="0"/>
        <v>119</v>
      </c>
      <c r="K9" s="47"/>
      <c r="L9" s="45"/>
    </row>
    <row r="10" spans="2:12">
      <c r="B10" s="10" t="s">
        <v>35</v>
      </c>
      <c r="C10" s="11">
        <v>0</v>
      </c>
      <c r="D10" s="11">
        <v>0</v>
      </c>
      <c r="E10" s="11">
        <v>19</v>
      </c>
      <c r="F10" s="11">
        <v>0</v>
      </c>
      <c r="G10" s="11">
        <v>0</v>
      </c>
      <c r="H10" s="11">
        <v>0</v>
      </c>
      <c r="I10" s="12">
        <v>1</v>
      </c>
      <c r="J10" s="3">
        <f t="shared" si="0"/>
        <v>20</v>
      </c>
      <c r="K10" s="47"/>
      <c r="L10" s="45"/>
    </row>
    <row r="11" spans="2:12">
      <c r="B11" s="60" t="s">
        <v>9</v>
      </c>
      <c r="C11" s="71">
        <v>1</v>
      </c>
      <c r="D11" s="71">
        <v>1</v>
      </c>
      <c r="E11" s="71">
        <v>3</v>
      </c>
      <c r="F11" s="71">
        <v>0</v>
      </c>
      <c r="G11" s="71">
        <v>0</v>
      </c>
      <c r="H11" s="71">
        <v>0</v>
      </c>
      <c r="I11" s="72">
        <v>0</v>
      </c>
      <c r="J11" s="54">
        <f t="shared" si="0"/>
        <v>5</v>
      </c>
      <c r="L11" s="45"/>
    </row>
    <row r="12" spans="2:12">
      <c r="B12" s="13" t="s">
        <v>7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14">
        <v>0</v>
      </c>
      <c r="J12" s="3">
        <f t="shared" si="0"/>
        <v>0</v>
      </c>
      <c r="L12" s="45"/>
    </row>
    <row r="13" spans="2:12">
      <c r="B13" s="60" t="s">
        <v>10</v>
      </c>
      <c r="C13" s="71">
        <v>0</v>
      </c>
      <c r="D13" s="71">
        <v>0</v>
      </c>
      <c r="E13" s="71">
        <v>7</v>
      </c>
      <c r="F13" s="71">
        <v>0</v>
      </c>
      <c r="G13" s="71">
        <v>0</v>
      </c>
      <c r="H13" s="71">
        <v>0</v>
      </c>
      <c r="I13" s="72">
        <v>2</v>
      </c>
      <c r="J13" s="54">
        <f t="shared" si="0"/>
        <v>9</v>
      </c>
      <c r="L13" s="45"/>
    </row>
    <row r="14" spans="2:12">
      <c r="B14" s="13" t="s">
        <v>11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14">
        <v>1</v>
      </c>
      <c r="J14" s="3">
        <f t="shared" si="0"/>
        <v>1</v>
      </c>
      <c r="L14" s="45"/>
    </row>
    <row r="15" spans="2:12">
      <c r="B15" s="60" t="s">
        <v>12</v>
      </c>
      <c r="C15" s="71">
        <v>0</v>
      </c>
      <c r="D15" s="71">
        <v>0</v>
      </c>
      <c r="E15" s="71">
        <v>0</v>
      </c>
      <c r="F15" s="71">
        <v>0</v>
      </c>
      <c r="G15" s="71">
        <v>0</v>
      </c>
      <c r="H15" s="71">
        <v>0</v>
      </c>
      <c r="I15" s="72">
        <v>0</v>
      </c>
      <c r="J15" s="54">
        <f t="shared" si="0"/>
        <v>0</v>
      </c>
      <c r="L15" s="45"/>
    </row>
    <row r="16" spans="2:12">
      <c r="B16" s="13" t="s">
        <v>13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14">
        <v>1</v>
      </c>
      <c r="J16" s="3">
        <f t="shared" si="0"/>
        <v>1</v>
      </c>
      <c r="L16" s="45"/>
    </row>
    <row r="17" spans="2:12">
      <c r="B17" s="60" t="s">
        <v>14</v>
      </c>
      <c r="C17" s="71">
        <v>0</v>
      </c>
      <c r="D17" s="71">
        <v>1</v>
      </c>
      <c r="E17" s="71">
        <v>12</v>
      </c>
      <c r="F17" s="71">
        <v>0</v>
      </c>
      <c r="G17" s="71">
        <v>0</v>
      </c>
      <c r="H17" s="71">
        <v>0</v>
      </c>
      <c r="I17" s="72">
        <v>3</v>
      </c>
      <c r="J17" s="54">
        <f t="shared" si="0"/>
        <v>16</v>
      </c>
      <c r="L17" s="45"/>
    </row>
    <row r="18" spans="2:12">
      <c r="B18" s="15" t="s">
        <v>15</v>
      </c>
      <c r="C18" s="5">
        <v>3</v>
      </c>
      <c r="D18" s="5">
        <v>3</v>
      </c>
      <c r="E18" s="5">
        <v>30</v>
      </c>
      <c r="F18" s="5">
        <v>0</v>
      </c>
      <c r="G18" s="5">
        <v>1</v>
      </c>
      <c r="H18" s="5">
        <v>1</v>
      </c>
      <c r="I18" s="14">
        <v>9</v>
      </c>
      <c r="J18" s="3">
        <f t="shared" si="0"/>
        <v>47</v>
      </c>
      <c r="L18" s="45"/>
    </row>
    <row r="19" spans="2:12">
      <c r="B19" s="73" t="s">
        <v>16</v>
      </c>
      <c r="C19" s="71">
        <v>13</v>
      </c>
      <c r="D19" s="71">
        <v>1</v>
      </c>
      <c r="E19" s="71">
        <v>12</v>
      </c>
      <c r="F19" s="71">
        <v>0</v>
      </c>
      <c r="G19" s="71">
        <v>1</v>
      </c>
      <c r="H19" s="71">
        <v>0</v>
      </c>
      <c r="I19" s="72">
        <v>3</v>
      </c>
      <c r="J19" s="54">
        <f t="shared" si="0"/>
        <v>30</v>
      </c>
      <c r="L19" s="45"/>
    </row>
    <row r="20" spans="2:12">
      <c r="B20" s="15" t="s">
        <v>17</v>
      </c>
      <c r="C20" s="5">
        <v>2</v>
      </c>
      <c r="D20" s="5">
        <v>0</v>
      </c>
      <c r="E20" s="5">
        <v>6</v>
      </c>
      <c r="F20" s="5">
        <v>0</v>
      </c>
      <c r="G20" s="5">
        <v>0</v>
      </c>
      <c r="H20" s="5">
        <v>1</v>
      </c>
      <c r="I20" s="14">
        <v>0</v>
      </c>
      <c r="J20" s="3">
        <f t="shared" si="0"/>
        <v>9</v>
      </c>
      <c r="L20" s="45"/>
    </row>
    <row r="21" spans="2:12">
      <c r="B21" s="73" t="s">
        <v>18</v>
      </c>
      <c r="C21" s="71">
        <v>4</v>
      </c>
      <c r="D21" s="71">
        <v>0</v>
      </c>
      <c r="E21" s="71">
        <v>8</v>
      </c>
      <c r="F21" s="71">
        <v>0</v>
      </c>
      <c r="G21" s="71">
        <v>0</v>
      </c>
      <c r="H21" s="71">
        <v>0</v>
      </c>
      <c r="I21" s="72">
        <v>5</v>
      </c>
      <c r="J21" s="54">
        <f t="shared" si="0"/>
        <v>17</v>
      </c>
      <c r="L21" s="45"/>
    </row>
    <row r="22" spans="2:12">
      <c r="B22" s="15" t="s">
        <v>19</v>
      </c>
      <c r="C22" s="5">
        <v>4</v>
      </c>
      <c r="D22" s="5">
        <v>0</v>
      </c>
      <c r="E22" s="5">
        <v>4</v>
      </c>
      <c r="F22" s="5">
        <v>0</v>
      </c>
      <c r="G22" s="5">
        <v>0</v>
      </c>
      <c r="H22" s="5">
        <v>1</v>
      </c>
      <c r="I22" s="14">
        <v>0</v>
      </c>
      <c r="J22" s="3">
        <f t="shared" si="0"/>
        <v>9</v>
      </c>
    </row>
    <row r="23" spans="2:12">
      <c r="B23" s="73" t="s">
        <v>111</v>
      </c>
      <c r="C23" s="71">
        <v>0</v>
      </c>
      <c r="D23" s="71">
        <v>1</v>
      </c>
      <c r="E23" s="71">
        <v>13</v>
      </c>
      <c r="F23" s="71">
        <v>0</v>
      </c>
      <c r="G23" s="71">
        <v>1</v>
      </c>
      <c r="H23" s="71">
        <v>0</v>
      </c>
      <c r="I23" s="72">
        <v>3</v>
      </c>
      <c r="J23" s="54">
        <f t="shared" si="0"/>
        <v>18</v>
      </c>
    </row>
    <row r="24" spans="2:12">
      <c r="B24" s="15" t="s">
        <v>110</v>
      </c>
      <c r="C24" s="5">
        <v>13</v>
      </c>
      <c r="D24" s="5">
        <v>0</v>
      </c>
      <c r="E24" s="5">
        <v>5</v>
      </c>
      <c r="F24" s="5">
        <v>0</v>
      </c>
      <c r="G24" s="5">
        <v>0</v>
      </c>
      <c r="H24" s="5">
        <v>0</v>
      </c>
      <c r="I24" s="14">
        <v>1</v>
      </c>
      <c r="J24" s="3">
        <f t="shared" si="0"/>
        <v>19</v>
      </c>
    </row>
    <row r="25" spans="2:12">
      <c r="B25" s="74" t="s">
        <v>20</v>
      </c>
      <c r="C25" s="75">
        <v>4</v>
      </c>
      <c r="D25" s="75">
        <v>0</v>
      </c>
      <c r="E25" s="75">
        <v>4</v>
      </c>
      <c r="F25" s="75">
        <v>0</v>
      </c>
      <c r="G25" s="75">
        <v>1</v>
      </c>
      <c r="H25" s="75">
        <v>0</v>
      </c>
      <c r="I25" s="76">
        <v>1</v>
      </c>
      <c r="J25" s="54">
        <f t="shared" si="0"/>
        <v>10</v>
      </c>
    </row>
    <row r="26" spans="2:12">
      <c r="B26" s="8" t="s">
        <v>25</v>
      </c>
      <c r="C26" s="3">
        <f t="shared" ref="C26:J26" si="1">SUM(C7:C25)</f>
        <v>44</v>
      </c>
      <c r="D26" s="3">
        <f t="shared" si="1"/>
        <v>8</v>
      </c>
      <c r="E26" s="3">
        <f t="shared" si="1"/>
        <v>222</v>
      </c>
      <c r="F26" s="3">
        <f t="shared" si="1"/>
        <v>0</v>
      </c>
      <c r="G26" s="3">
        <f t="shared" si="1"/>
        <v>4</v>
      </c>
      <c r="H26" s="3">
        <f t="shared" si="1"/>
        <v>4</v>
      </c>
      <c r="I26" s="9">
        <f t="shared" si="1"/>
        <v>48</v>
      </c>
      <c r="J26" s="35">
        <f t="shared" si="1"/>
        <v>330</v>
      </c>
    </row>
    <row r="28" spans="2:12">
      <c r="B28" s="23" t="s">
        <v>113</v>
      </c>
    </row>
    <row r="29" spans="2:12">
      <c r="B29" s="23" t="s">
        <v>114</v>
      </c>
    </row>
    <row r="50" spans="2:2">
      <c r="B50" s="23" t="s">
        <v>60</v>
      </c>
    </row>
    <row r="51" spans="2:2">
      <c r="B51" s="23" t="s">
        <v>61</v>
      </c>
    </row>
  </sheetData>
  <mergeCells count="3">
    <mergeCell ref="B2:J2"/>
    <mergeCell ref="B3:J3"/>
    <mergeCell ref="B4:J4"/>
  </mergeCells>
  <pageMargins left="0.70866141732283472" right="0.70866141732283472" top="0.74803149606299213" bottom="0.74803149606299213" header="0.31496062992125984" footer="0.31496062992125984"/>
  <pageSetup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8"/>
  <sheetViews>
    <sheetView topLeftCell="A10" workbookViewId="0">
      <selection activeCell="E38" sqref="E38:E39"/>
    </sheetView>
  </sheetViews>
  <sheetFormatPr baseColWidth="10" defaultRowHeight="15"/>
  <cols>
    <col min="2" max="2" width="39.140625" bestFit="1" customWidth="1"/>
    <col min="3" max="3" width="17.28515625" bestFit="1" customWidth="1"/>
    <col min="4" max="4" width="16.7109375" bestFit="1" customWidth="1"/>
    <col min="5" max="5" width="17.42578125" customWidth="1"/>
  </cols>
  <sheetData>
    <row r="2" spans="2:5">
      <c r="B2" s="43" t="s">
        <v>0</v>
      </c>
      <c r="C2" s="43"/>
      <c r="D2" s="43"/>
      <c r="E2" s="43"/>
    </row>
    <row r="3" spans="2:5">
      <c r="B3" s="43" t="s">
        <v>1</v>
      </c>
      <c r="C3" s="43"/>
      <c r="D3" s="43"/>
      <c r="E3" s="43"/>
    </row>
    <row r="4" spans="2:5">
      <c r="B4" s="43" t="s">
        <v>39</v>
      </c>
      <c r="C4" s="43"/>
      <c r="D4" s="43"/>
      <c r="E4" s="43"/>
    </row>
    <row r="5" spans="2:5">
      <c r="B5" s="40"/>
      <c r="C5" s="40"/>
      <c r="D5" s="40"/>
      <c r="E5" s="40"/>
    </row>
    <row r="6" spans="2:5" ht="40.5" customHeight="1">
      <c r="B6" s="33" t="s">
        <v>2</v>
      </c>
      <c r="C6" s="33" t="s">
        <v>40</v>
      </c>
      <c r="D6" s="51" t="s">
        <v>106</v>
      </c>
      <c r="E6" s="52" t="s">
        <v>41</v>
      </c>
    </row>
    <row r="7" spans="2:5">
      <c r="B7" s="69" t="s">
        <v>6</v>
      </c>
      <c r="C7" s="66">
        <v>0</v>
      </c>
      <c r="D7" s="77">
        <v>0</v>
      </c>
      <c r="E7" s="66">
        <f>+C7+D7</f>
        <v>0</v>
      </c>
    </row>
    <row r="8" spans="2:5">
      <c r="B8" s="20" t="s">
        <v>7</v>
      </c>
      <c r="C8" s="50">
        <v>0</v>
      </c>
      <c r="D8" s="19">
        <v>0</v>
      </c>
      <c r="E8" s="50">
        <f t="shared" ref="E8:E25" si="0">+C8+D8</f>
        <v>0</v>
      </c>
    </row>
    <row r="9" spans="2:5">
      <c r="B9" s="69" t="s">
        <v>8</v>
      </c>
      <c r="C9" s="66">
        <v>122</v>
      </c>
      <c r="D9" s="77">
        <v>0</v>
      </c>
      <c r="E9" s="66">
        <f t="shared" si="0"/>
        <v>122</v>
      </c>
    </row>
    <row r="10" spans="2:5">
      <c r="B10" s="32" t="s">
        <v>35</v>
      </c>
      <c r="C10" s="50">
        <v>20</v>
      </c>
      <c r="D10" s="19">
        <v>2</v>
      </c>
      <c r="E10" s="50">
        <f t="shared" si="0"/>
        <v>22</v>
      </c>
    </row>
    <row r="11" spans="2:5">
      <c r="B11" s="60" t="s">
        <v>9</v>
      </c>
      <c r="C11" s="66">
        <v>4</v>
      </c>
      <c r="D11" s="77">
        <v>1</v>
      </c>
      <c r="E11" s="66">
        <f t="shared" si="0"/>
        <v>5</v>
      </c>
    </row>
    <row r="12" spans="2:5">
      <c r="B12" s="20" t="s">
        <v>10</v>
      </c>
      <c r="C12" s="50">
        <v>9</v>
      </c>
      <c r="D12" s="19">
        <v>0</v>
      </c>
      <c r="E12" s="50">
        <f t="shared" si="0"/>
        <v>9</v>
      </c>
    </row>
    <row r="13" spans="2:5">
      <c r="B13" s="78" t="s">
        <v>11</v>
      </c>
      <c r="C13" s="66">
        <v>0</v>
      </c>
      <c r="D13" s="77">
        <v>1</v>
      </c>
      <c r="E13" s="66">
        <f t="shared" si="0"/>
        <v>1</v>
      </c>
    </row>
    <row r="14" spans="2:5">
      <c r="B14" s="20" t="s">
        <v>12</v>
      </c>
      <c r="C14" s="50">
        <v>0</v>
      </c>
      <c r="D14" s="19">
        <v>0</v>
      </c>
      <c r="E14" s="50">
        <f t="shared" si="0"/>
        <v>0</v>
      </c>
    </row>
    <row r="15" spans="2:5">
      <c r="B15" s="78" t="s">
        <v>13</v>
      </c>
      <c r="C15" s="66">
        <v>0</v>
      </c>
      <c r="D15" s="77">
        <v>0</v>
      </c>
      <c r="E15" s="66">
        <f t="shared" si="0"/>
        <v>0</v>
      </c>
    </row>
    <row r="16" spans="2:5">
      <c r="B16" s="20" t="s">
        <v>14</v>
      </c>
      <c r="C16" s="50">
        <v>16</v>
      </c>
      <c r="D16" s="19">
        <v>0</v>
      </c>
      <c r="E16" s="50">
        <f t="shared" si="0"/>
        <v>16</v>
      </c>
    </row>
    <row r="17" spans="2:5">
      <c r="B17" s="79" t="s">
        <v>15</v>
      </c>
      <c r="C17" s="66">
        <v>54</v>
      </c>
      <c r="D17" s="77">
        <v>2</v>
      </c>
      <c r="E17" s="66">
        <f t="shared" si="0"/>
        <v>56</v>
      </c>
    </row>
    <row r="18" spans="2:5">
      <c r="B18" s="21" t="s">
        <v>16</v>
      </c>
      <c r="C18" s="50">
        <v>19</v>
      </c>
      <c r="D18" s="19">
        <v>2</v>
      </c>
      <c r="E18" s="50">
        <f t="shared" si="0"/>
        <v>21</v>
      </c>
    </row>
    <row r="19" spans="2:5">
      <c r="B19" s="79" t="s">
        <v>17</v>
      </c>
      <c r="C19" s="66">
        <v>9</v>
      </c>
      <c r="D19" s="77">
        <v>0</v>
      </c>
      <c r="E19" s="66">
        <f t="shared" si="0"/>
        <v>9</v>
      </c>
    </row>
    <row r="20" spans="2:5">
      <c r="B20" s="21" t="s">
        <v>18</v>
      </c>
      <c r="C20" s="50">
        <v>14</v>
      </c>
      <c r="D20" s="19">
        <v>0</v>
      </c>
      <c r="E20" s="50">
        <f t="shared" si="0"/>
        <v>14</v>
      </c>
    </row>
    <row r="21" spans="2:5">
      <c r="B21" s="79" t="s">
        <v>19</v>
      </c>
      <c r="C21" s="66">
        <v>8</v>
      </c>
      <c r="D21" s="77">
        <v>0</v>
      </c>
      <c r="E21" s="66">
        <f t="shared" si="0"/>
        <v>8</v>
      </c>
    </row>
    <row r="22" spans="2:5">
      <c r="B22" s="21" t="s">
        <v>111</v>
      </c>
      <c r="C22" s="50">
        <v>17</v>
      </c>
      <c r="D22" s="19">
        <v>1</v>
      </c>
      <c r="E22" s="50">
        <f t="shared" si="0"/>
        <v>18</v>
      </c>
    </row>
    <row r="23" spans="2:5">
      <c r="B23" s="79" t="s">
        <v>110</v>
      </c>
      <c r="C23" s="66">
        <v>19</v>
      </c>
      <c r="D23" s="77">
        <v>0</v>
      </c>
      <c r="E23" s="66">
        <f t="shared" si="0"/>
        <v>19</v>
      </c>
    </row>
    <row r="24" spans="2:5">
      <c r="B24" s="21" t="s">
        <v>20</v>
      </c>
      <c r="C24" s="50">
        <v>10</v>
      </c>
      <c r="D24" s="19">
        <v>0</v>
      </c>
      <c r="E24" s="50">
        <f t="shared" si="0"/>
        <v>10</v>
      </c>
    </row>
    <row r="25" spans="2:5">
      <c r="B25" s="79" t="s">
        <v>25</v>
      </c>
      <c r="C25" s="66">
        <f>SUM(C7:C24)</f>
        <v>321</v>
      </c>
      <c r="D25" s="77">
        <f>SUM(D7:D24)</f>
        <v>9</v>
      </c>
      <c r="E25" s="66">
        <f t="shared" si="0"/>
        <v>330</v>
      </c>
    </row>
    <row r="27" spans="2:5">
      <c r="B27" s="23" t="s">
        <v>113</v>
      </c>
    </row>
    <row r="28" spans="2:5">
      <c r="B28" s="23" t="s">
        <v>116</v>
      </c>
    </row>
  </sheetData>
  <mergeCells count="3">
    <mergeCell ref="B4:E4"/>
    <mergeCell ref="B2:E2"/>
    <mergeCell ref="B3:E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29"/>
  <sheetViews>
    <sheetView topLeftCell="A10" workbookViewId="0">
      <selection activeCell="B29" sqref="B29"/>
    </sheetView>
  </sheetViews>
  <sheetFormatPr baseColWidth="10" defaultRowHeight="15"/>
  <cols>
    <col min="2" max="2" width="45.7109375" bestFit="1" customWidth="1"/>
    <col min="3" max="3" width="7.85546875" customWidth="1"/>
    <col min="4" max="4" width="8.42578125" customWidth="1"/>
    <col min="5" max="5" width="7.42578125" customWidth="1"/>
    <col min="6" max="6" width="7.5703125" customWidth="1"/>
    <col min="7" max="7" width="9.140625" customWidth="1"/>
    <col min="8" max="8" width="8.7109375" customWidth="1"/>
    <col min="9" max="9" width="7.85546875" customWidth="1"/>
    <col min="10" max="10" width="7.5703125" customWidth="1"/>
    <col min="11" max="11" width="7.28515625" customWidth="1"/>
    <col min="12" max="12" width="6.28515625" customWidth="1"/>
    <col min="13" max="13" width="9.28515625" customWidth="1"/>
    <col min="14" max="14" width="7.85546875" customWidth="1"/>
  </cols>
  <sheetData>
    <row r="2" spans="2:15">
      <c r="B2" s="44" t="s">
        <v>0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</row>
    <row r="3" spans="2:15">
      <c r="B3" s="44" t="s">
        <v>1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</row>
    <row r="4" spans="2:15">
      <c r="B4" s="44" t="s">
        <v>73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</row>
    <row r="5" spans="2:15">
      <c r="B5" s="43" t="s">
        <v>75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</row>
    <row r="6" spans="2:15" ht="15.75" thickBot="1">
      <c r="B6" s="41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</row>
    <row r="7" spans="2:15" ht="81" customHeight="1" thickBot="1">
      <c r="B7" s="22" t="s">
        <v>42</v>
      </c>
      <c r="C7" s="24" t="s">
        <v>84</v>
      </c>
      <c r="D7" s="24" t="s">
        <v>85</v>
      </c>
      <c r="E7" s="24" t="s">
        <v>86</v>
      </c>
      <c r="F7" s="24" t="s">
        <v>87</v>
      </c>
      <c r="G7" s="24" t="s">
        <v>88</v>
      </c>
      <c r="H7" s="24" t="s">
        <v>89</v>
      </c>
      <c r="I7" s="24" t="s">
        <v>103</v>
      </c>
      <c r="J7" s="24" t="s">
        <v>90</v>
      </c>
      <c r="K7" s="24" t="s">
        <v>91</v>
      </c>
      <c r="L7" s="24" t="s">
        <v>92</v>
      </c>
      <c r="M7" s="24" t="s">
        <v>93</v>
      </c>
      <c r="N7" s="24" t="s">
        <v>94</v>
      </c>
      <c r="O7" s="24" t="s">
        <v>5</v>
      </c>
    </row>
    <row r="8" spans="2:15" ht="15.75" thickBot="1">
      <c r="B8" s="80" t="s">
        <v>43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72">
        <f>Tabla163[[#This Row],[Tramites Medicolegal ]]+Tabla163[[#This Row],[Datos Estadisticos ]]+Tabla163[[#This Row],[Otras Causas ]]+Tabla163[[#This Row],[Personas Desaparecidas ]]+Tabla163[[#This Row],[Notificaciones Judiciales ]]+Tabla163[[#This Row],[Capacitacion ]]+Tabla163[[#This Row],[Certificacion Alcohocensores ]]+Tabla163[[#This Row],[Solicitud Laboral ]]+Tabla163[[#This Row],[Procesos Administrativos ]]+Tabla163[[#This Row],[Entrevistas ]]+Tabla163[[#This Row],[No Corresponde a la Entidad ]]+Tabla163[[#This Row],[Informacion Funcionarios ]]</f>
        <v>0</v>
      </c>
    </row>
    <row r="9" spans="2:15" ht="15.75" thickBot="1">
      <c r="B9" s="93" t="s">
        <v>44</v>
      </c>
      <c r="C9" s="26">
        <v>0</v>
      </c>
      <c r="D9" s="26">
        <v>0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6">
        <v>0</v>
      </c>
      <c r="M9" s="26">
        <v>0</v>
      </c>
      <c r="N9" s="26">
        <v>0</v>
      </c>
      <c r="O9" s="53">
        <f>Tabla163[[#This Row],[Tramites Medicolegal ]]+Tabla163[[#This Row],[Datos Estadisticos ]]+Tabla163[[#This Row],[Otras Causas ]]+Tabla163[[#This Row],[Personas Desaparecidas ]]+Tabla163[[#This Row],[Notificaciones Judiciales ]]+Tabla163[[#This Row],[Capacitacion ]]+Tabla163[[#This Row],[Certificacion Alcohocensores ]]+Tabla163[[#This Row],[Solicitud Laboral ]]+Tabla163[[#This Row],[Procesos Administrativos ]]+Tabla163[[#This Row],[Entrevistas ]]+Tabla163[[#This Row],[No Corresponde a la Entidad ]]+Tabla163[[#This Row],[Informacion Funcionarios ]]</f>
        <v>0</v>
      </c>
    </row>
    <row r="10" spans="2:15" ht="15.75" thickBot="1">
      <c r="B10" s="94" t="s">
        <v>45</v>
      </c>
      <c r="C10" s="82">
        <v>29</v>
      </c>
      <c r="D10" s="83">
        <v>34</v>
      </c>
      <c r="E10" s="84">
        <v>15</v>
      </c>
      <c r="F10" s="39">
        <v>10</v>
      </c>
      <c r="G10" s="85">
        <v>2</v>
      </c>
      <c r="H10" s="85">
        <v>4</v>
      </c>
      <c r="I10" s="95">
        <v>8</v>
      </c>
      <c r="J10" s="85">
        <v>0</v>
      </c>
      <c r="K10" s="85">
        <v>2</v>
      </c>
      <c r="L10" s="85">
        <v>1</v>
      </c>
      <c r="M10" s="85">
        <v>1</v>
      </c>
      <c r="N10" s="82">
        <v>0</v>
      </c>
      <c r="O10" s="72">
        <f>Tabla163[[#This Row],[Tramites Medicolegal ]]+Tabla163[[#This Row],[Datos Estadisticos ]]+Tabla163[[#This Row],[Otras Causas ]]+Tabla163[[#This Row],[Personas Desaparecidas ]]+Tabla163[[#This Row],[Notificaciones Judiciales ]]+Tabla163[[#This Row],[Capacitacion ]]+Tabla163[[#This Row],[Certificacion Alcohocensores ]]+Tabla163[[#This Row],[Solicitud Laboral ]]+Tabla163[[#This Row],[Procesos Administrativos ]]+Tabla163[[#This Row],[Entrevistas ]]+Tabla163[[#This Row],[No Corresponde a la Entidad ]]+Tabla163[[#This Row],[Informacion Funcionarios ]]</f>
        <v>106</v>
      </c>
    </row>
    <row r="11" spans="2:15" ht="15.75" thickBot="1">
      <c r="B11" s="93" t="s">
        <v>46</v>
      </c>
      <c r="C11" s="86">
        <v>0</v>
      </c>
      <c r="D11" s="28">
        <v>0</v>
      </c>
      <c r="E11" s="29">
        <v>0</v>
      </c>
      <c r="F11" s="27">
        <v>0</v>
      </c>
      <c r="G11" s="30">
        <v>0</v>
      </c>
      <c r="H11" s="30">
        <f>19+4</f>
        <v>23</v>
      </c>
      <c r="I11" s="30">
        <f>10+1</f>
        <v>11</v>
      </c>
      <c r="J11" s="30">
        <v>0</v>
      </c>
      <c r="K11" s="30">
        <v>0</v>
      </c>
      <c r="L11" s="30">
        <v>1</v>
      </c>
      <c r="M11" s="30">
        <v>0</v>
      </c>
      <c r="N11" s="86">
        <v>0</v>
      </c>
      <c r="O11" s="53">
        <f>Tabla163[[#This Row],[Tramites Medicolegal ]]+Tabla163[[#This Row],[Datos Estadisticos ]]+Tabla163[[#This Row],[Otras Causas ]]+Tabla163[[#This Row],[Personas Desaparecidas ]]+Tabla163[[#This Row],[Notificaciones Judiciales ]]+Tabla163[[#This Row],[Capacitacion ]]+Tabla163[[#This Row],[Certificacion Alcohocensores ]]+Tabla163[[#This Row],[Solicitud Laboral ]]+Tabla163[[#This Row],[Procesos Administrativos ]]+Tabla163[[#This Row],[Entrevistas ]]+Tabla163[[#This Row],[No Corresponde a la Entidad ]]+Tabla163[[#This Row],[Informacion Funcionarios ]]</f>
        <v>35</v>
      </c>
    </row>
    <row r="12" spans="2:15" ht="15.75" thickBot="1">
      <c r="B12" s="94" t="s">
        <v>47</v>
      </c>
      <c r="C12" s="82">
        <v>0</v>
      </c>
      <c r="D12" s="83">
        <v>0</v>
      </c>
      <c r="E12" s="84">
        <v>0</v>
      </c>
      <c r="F12" s="39">
        <v>0</v>
      </c>
      <c r="G12" s="85">
        <v>0</v>
      </c>
      <c r="H12" s="85">
        <v>0</v>
      </c>
      <c r="I12" s="85">
        <v>0</v>
      </c>
      <c r="J12" s="85">
        <v>0</v>
      </c>
      <c r="K12" s="85">
        <v>3</v>
      </c>
      <c r="L12" s="85">
        <v>0</v>
      </c>
      <c r="M12" s="85">
        <v>0</v>
      </c>
      <c r="N12" s="82">
        <v>0</v>
      </c>
      <c r="O12" s="72">
        <f>Tabla163[[#This Row],[Tramites Medicolegal ]]+Tabla163[[#This Row],[Datos Estadisticos ]]+Tabla163[[#This Row],[Otras Causas ]]+Tabla163[[#This Row],[Personas Desaparecidas ]]+Tabla163[[#This Row],[Notificaciones Judiciales ]]+Tabla163[[#This Row],[Capacitacion ]]+Tabla163[[#This Row],[Certificacion Alcohocensores ]]+Tabla163[[#This Row],[Solicitud Laboral ]]+Tabla163[[#This Row],[Procesos Administrativos ]]+Tabla163[[#This Row],[Entrevistas ]]+Tabla163[[#This Row],[No Corresponde a la Entidad ]]+Tabla163[[#This Row],[Informacion Funcionarios ]]</f>
        <v>3</v>
      </c>
    </row>
    <row r="13" spans="2:15" ht="15.75" thickBot="1">
      <c r="B13" s="93" t="s">
        <v>48</v>
      </c>
      <c r="C13" s="87">
        <v>0</v>
      </c>
      <c r="D13" s="88">
        <v>0</v>
      </c>
      <c r="E13" s="89">
        <v>0</v>
      </c>
      <c r="F13" s="90">
        <v>0</v>
      </c>
      <c r="G13" s="91">
        <v>8</v>
      </c>
      <c r="H13" s="91">
        <v>0</v>
      </c>
      <c r="I13" s="96">
        <v>0</v>
      </c>
      <c r="J13" s="91">
        <v>0</v>
      </c>
      <c r="K13" s="91">
        <v>0</v>
      </c>
      <c r="L13" s="91">
        <v>0</v>
      </c>
      <c r="M13" s="91">
        <v>0</v>
      </c>
      <c r="N13" s="87">
        <v>0</v>
      </c>
      <c r="O13" s="53">
        <f>Tabla163[[#This Row],[Tramites Medicolegal ]]+Tabla163[[#This Row],[Datos Estadisticos ]]+Tabla163[[#This Row],[Otras Causas ]]+Tabla163[[#This Row],[Personas Desaparecidas ]]+Tabla163[[#This Row],[Notificaciones Judiciales ]]+Tabla163[[#This Row],[Capacitacion ]]+Tabla163[[#This Row],[Certificacion Alcohocensores ]]+Tabla163[[#This Row],[Solicitud Laboral ]]+Tabla163[[#This Row],[Procesos Administrativos ]]+Tabla163[[#This Row],[Entrevistas ]]+Tabla163[[#This Row],[No Corresponde a la Entidad ]]+Tabla163[[#This Row],[Informacion Funcionarios ]]</f>
        <v>8</v>
      </c>
    </row>
    <row r="14" spans="2:15" ht="15.75" thickBot="1">
      <c r="B14" s="94" t="s">
        <v>49</v>
      </c>
      <c r="C14" s="82">
        <v>0</v>
      </c>
      <c r="D14" s="82">
        <v>0</v>
      </c>
      <c r="E14" s="82">
        <v>0</v>
      </c>
      <c r="F14" s="82">
        <v>0</v>
      </c>
      <c r="G14" s="82">
        <v>0</v>
      </c>
      <c r="H14" s="82">
        <v>0</v>
      </c>
      <c r="I14" s="82">
        <v>0</v>
      </c>
      <c r="J14" s="82">
        <v>0</v>
      </c>
      <c r="K14" s="82">
        <v>0</v>
      </c>
      <c r="L14" s="82">
        <v>0</v>
      </c>
      <c r="M14" s="82">
        <v>0</v>
      </c>
      <c r="N14" s="82">
        <v>0</v>
      </c>
      <c r="O14" s="72">
        <f>Tabla163[[#This Row],[Tramites Medicolegal ]]+Tabla163[[#This Row],[Datos Estadisticos ]]+Tabla163[[#This Row],[Otras Causas ]]+Tabla163[[#This Row],[Personas Desaparecidas ]]+Tabla163[[#This Row],[Notificaciones Judiciales ]]+Tabla163[[#This Row],[Capacitacion ]]+Tabla163[[#This Row],[Certificacion Alcohocensores ]]+Tabla163[[#This Row],[Solicitud Laboral ]]+Tabla163[[#This Row],[Procesos Administrativos ]]+Tabla163[[#This Row],[Entrevistas ]]+Tabla163[[#This Row],[No Corresponde a la Entidad ]]+Tabla163[[#This Row],[Informacion Funcionarios ]]</f>
        <v>0</v>
      </c>
    </row>
    <row r="15" spans="2:15" ht="15.75" thickBot="1">
      <c r="B15" s="93" t="s">
        <v>50</v>
      </c>
      <c r="C15" s="86">
        <v>0</v>
      </c>
      <c r="D15" s="86">
        <v>1</v>
      </c>
      <c r="E15" s="86">
        <v>0</v>
      </c>
      <c r="F15" s="86">
        <v>0</v>
      </c>
      <c r="G15" s="86">
        <v>0</v>
      </c>
      <c r="H15" s="86">
        <v>0</v>
      </c>
      <c r="I15" s="86">
        <v>0</v>
      </c>
      <c r="J15" s="86">
        <v>0</v>
      </c>
      <c r="K15" s="86">
        <v>0</v>
      </c>
      <c r="L15" s="86">
        <v>0</v>
      </c>
      <c r="M15" s="86">
        <v>0</v>
      </c>
      <c r="N15" s="86">
        <v>0</v>
      </c>
      <c r="O15" s="53">
        <f>Tabla163[[#This Row],[Tramites Medicolegal ]]+Tabla163[[#This Row],[Datos Estadisticos ]]+Tabla163[[#This Row],[Otras Causas ]]+Tabla163[[#This Row],[Personas Desaparecidas ]]+Tabla163[[#This Row],[Notificaciones Judiciales ]]+Tabla163[[#This Row],[Capacitacion ]]+Tabla163[[#This Row],[Certificacion Alcohocensores ]]+Tabla163[[#This Row],[Solicitud Laboral ]]+Tabla163[[#This Row],[Procesos Administrativos ]]+Tabla163[[#This Row],[Entrevistas ]]+Tabla163[[#This Row],[No Corresponde a la Entidad ]]+Tabla163[[#This Row],[Informacion Funcionarios ]]</f>
        <v>1</v>
      </c>
    </row>
    <row r="16" spans="2:15" ht="15.75" thickBot="1">
      <c r="B16" s="94" t="s">
        <v>51</v>
      </c>
      <c r="C16" s="82">
        <v>0</v>
      </c>
      <c r="D16" s="83">
        <v>0</v>
      </c>
      <c r="E16" s="84">
        <v>0</v>
      </c>
      <c r="F16" s="39">
        <v>0</v>
      </c>
      <c r="G16" s="85">
        <v>0</v>
      </c>
      <c r="H16" s="85">
        <v>0</v>
      </c>
      <c r="I16" s="92">
        <v>0</v>
      </c>
      <c r="J16" s="85">
        <v>0</v>
      </c>
      <c r="K16" s="85">
        <v>0</v>
      </c>
      <c r="L16" s="85">
        <v>0</v>
      </c>
      <c r="M16" s="85">
        <v>0</v>
      </c>
      <c r="N16" s="82">
        <v>0</v>
      </c>
      <c r="O16" s="72">
        <f>Tabla163[[#This Row],[Tramites Medicolegal ]]+Tabla163[[#This Row],[Datos Estadisticos ]]+Tabla163[[#This Row],[Otras Causas ]]+Tabla163[[#This Row],[Personas Desaparecidas ]]+Tabla163[[#This Row],[Notificaciones Judiciales ]]+Tabla163[[#This Row],[Capacitacion ]]+Tabla163[[#This Row],[Certificacion Alcohocensores ]]+Tabla163[[#This Row],[Solicitud Laboral ]]+Tabla163[[#This Row],[Procesos Administrativos ]]+Tabla163[[#This Row],[Entrevistas ]]+Tabla163[[#This Row],[No Corresponde a la Entidad ]]+Tabla163[[#This Row],[Informacion Funcionarios ]]</f>
        <v>0</v>
      </c>
    </row>
    <row r="17" spans="2:15" ht="15.75" thickBot="1">
      <c r="B17" s="93" t="s">
        <v>52</v>
      </c>
      <c r="C17" s="86">
        <v>0</v>
      </c>
      <c r="D17" s="86">
        <v>0</v>
      </c>
      <c r="E17" s="86">
        <v>0</v>
      </c>
      <c r="F17" s="86">
        <v>0</v>
      </c>
      <c r="G17" s="86">
        <v>0</v>
      </c>
      <c r="H17" s="86">
        <v>0</v>
      </c>
      <c r="I17" s="86">
        <v>0</v>
      </c>
      <c r="J17" s="30">
        <f>16+1</f>
        <v>17</v>
      </c>
      <c r="K17" s="86">
        <v>0</v>
      </c>
      <c r="L17" s="86">
        <v>0</v>
      </c>
      <c r="M17" s="86">
        <v>0</v>
      </c>
      <c r="N17" s="86">
        <v>0</v>
      </c>
      <c r="O17" s="53">
        <f>Tabla163[[#This Row],[Tramites Medicolegal ]]+Tabla163[[#This Row],[Datos Estadisticos ]]+Tabla163[[#This Row],[Otras Causas ]]+Tabla163[[#This Row],[Personas Desaparecidas ]]+Tabla163[[#This Row],[Notificaciones Judiciales ]]+Tabla163[[#This Row],[Capacitacion ]]+Tabla163[[#This Row],[Certificacion Alcohocensores ]]+Tabla163[[#This Row],[Solicitud Laboral ]]+Tabla163[[#This Row],[Procesos Administrativos ]]+Tabla163[[#This Row],[Entrevistas ]]+Tabla163[[#This Row],[No Corresponde a la Entidad ]]+Tabla163[[#This Row],[Informacion Funcionarios ]]</f>
        <v>17</v>
      </c>
    </row>
    <row r="18" spans="2:15" ht="15.75" thickBot="1">
      <c r="B18" s="37" t="s">
        <v>53</v>
      </c>
      <c r="C18" s="39">
        <v>27</v>
      </c>
      <c r="D18" s="39">
        <v>1</v>
      </c>
      <c r="E18" s="39">
        <v>0</v>
      </c>
      <c r="F18" s="39">
        <v>0</v>
      </c>
      <c r="G18" s="39">
        <v>9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39">
        <v>0</v>
      </c>
      <c r="N18" s="39">
        <v>0</v>
      </c>
      <c r="O18" s="72">
        <f>Tabla163[[#This Row],[Tramites Medicolegal ]]+Tabla163[[#This Row],[Datos Estadisticos ]]+Tabla163[[#This Row],[Otras Causas ]]+Tabla163[[#This Row],[Personas Desaparecidas ]]+Tabla163[[#This Row],[Notificaciones Judiciales ]]+Tabla163[[#This Row],[Capacitacion ]]+Tabla163[[#This Row],[Certificacion Alcohocensores ]]+Tabla163[[#This Row],[Solicitud Laboral ]]+Tabla163[[#This Row],[Procesos Administrativos ]]+Tabla163[[#This Row],[Entrevistas ]]+Tabla163[[#This Row],[No Corresponde a la Entidad ]]+Tabla163[[#This Row],[Informacion Funcionarios ]]</f>
        <v>37</v>
      </c>
    </row>
    <row r="19" spans="2:15" ht="15.75" thickBot="1">
      <c r="B19" s="25" t="s">
        <v>54</v>
      </c>
      <c r="C19" s="27">
        <v>9</v>
      </c>
      <c r="D19" s="27">
        <v>0</v>
      </c>
      <c r="E19" s="27">
        <v>1</v>
      </c>
      <c r="F19" s="27">
        <v>0</v>
      </c>
      <c r="G19" s="27">
        <v>0</v>
      </c>
      <c r="H19" s="27">
        <v>1</v>
      </c>
      <c r="I19" s="27">
        <v>0</v>
      </c>
      <c r="J19" s="27">
        <v>0</v>
      </c>
      <c r="K19" s="27">
        <v>0</v>
      </c>
      <c r="L19" s="27">
        <v>0</v>
      </c>
      <c r="M19" s="27">
        <v>0</v>
      </c>
      <c r="N19" s="27">
        <v>0</v>
      </c>
      <c r="O19" s="53">
        <f>Tabla163[[#This Row],[Tramites Medicolegal ]]+Tabla163[[#This Row],[Datos Estadisticos ]]+Tabla163[[#This Row],[Otras Causas ]]+Tabla163[[#This Row],[Personas Desaparecidas ]]+Tabla163[[#This Row],[Notificaciones Judiciales ]]+Tabla163[[#This Row],[Capacitacion ]]+Tabla163[[#This Row],[Certificacion Alcohocensores ]]+Tabla163[[#This Row],[Solicitud Laboral ]]+Tabla163[[#This Row],[Procesos Administrativos ]]+Tabla163[[#This Row],[Entrevistas ]]+Tabla163[[#This Row],[No Corresponde a la Entidad ]]+Tabla163[[#This Row],[Informacion Funcionarios ]]</f>
        <v>11</v>
      </c>
    </row>
    <row r="20" spans="2:15" ht="15.75" thickBot="1">
      <c r="B20" s="37" t="s">
        <v>55</v>
      </c>
      <c r="C20" s="39">
        <v>4</v>
      </c>
      <c r="D20" s="39">
        <v>1</v>
      </c>
      <c r="E20" s="39">
        <v>0</v>
      </c>
      <c r="F20" s="39">
        <v>0</v>
      </c>
      <c r="G20" s="39">
        <v>0</v>
      </c>
      <c r="H20" s="39">
        <v>1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72">
        <f>Tabla163[[#This Row],[Tramites Medicolegal ]]+Tabla163[[#This Row],[Datos Estadisticos ]]+Tabla163[[#This Row],[Otras Causas ]]+Tabla163[[#This Row],[Personas Desaparecidas ]]+Tabla163[[#This Row],[Notificaciones Judiciales ]]+Tabla163[[#This Row],[Capacitacion ]]+Tabla163[[#This Row],[Certificacion Alcohocensores ]]+Tabla163[[#This Row],[Solicitud Laboral ]]+Tabla163[[#This Row],[Procesos Administrativos ]]+Tabla163[[#This Row],[Entrevistas ]]+Tabla163[[#This Row],[No Corresponde a la Entidad ]]+Tabla163[[#This Row],[Informacion Funcionarios ]]</f>
        <v>6</v>
      </c>
    </row>
    <row r="21" spans="2:15" ht="15.75" thickBot="1">
      <c r="B21" s="25" t="s">
        <v>56</v>
      </c>
      <c r="C21" s="27">
        <v>6</v>
      </c>
      <c r="D21" s="27">
        <v>0</v>
      </c>
      <c r="E21" s="27">
        <v>0</v>
      </c>
      <c r="F21" s="27">
        <v>1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0</v>
      </c>
      <c r="N21" s="27">
        <v>4</v>
      </c>
      <c r="O21" s="53">
        <f>Tabla163[[#This Row],[Tramites Medicolegal ]]+Tabla163[[#This Row],[Datos Estadisticos ]]+Tabla163[[#This Row],[Otras Causas ]]+Tabla163[[#This Row],[Personas Desaparecidas ]]+Tabla163[[#This Row],[Notificaciones Judiciales ]]+Tabla163[[#This Row],[Capacitacion ]]+Tabla163[[#This Row],[Certificacion Alcohocensores ]]+Tabla163[[#This Row],[Solicitud Laboral ]]+Tabla163[[#This Row],[Procesos Administrativos ]]+Tabla163[[#This Row],[Entrevistas ]]+Tabla163[[#This Row],[No Corresponde a la Entidad ]]+Tabla163[[#This Row],[Informacion Funcionarios ]]</f>
        <v>11</v>
      </c>
    </row>
    <row r="22" spans="2:15" ht="15.75" thickBot="1">
      <c r="B22" s="37" t="s">
        <v>57</v>
      </c>
      <c r="C22" s="39">
        <v>0</v>
      </c>
      <c r="D22" s="39">
        <v>0</v>
      </c>
      <c r="E22" s="39">
        <v>0</v>
      </c>
      <c r="F22" s="39">
        <v>0</v>
      </c>
      <c r="G22" s="39">
        <v>1</v>
      </c>
      <c r="H22" s="39">
        <v>1</v>
      </c>
      <c r="I22" s="39">
        <v>0</v>
      </c>
      <c r="J22" s="39">
        <v>0</v>
      </c>
      <c r="K22" s="39">
        <v>0</v>
      </c>
      <c r="L22" s="39">
        <v>0</v>
      </c>
      <c r="M22" s="39">
        <v>0</v>
      </c>
      <c r="N22" s="39">
        <v>0</v>
      </c>
      <c r="O22" s="72">
        <f>Tabla163[[#This Row],[Tramites Medicolegal ]]+Tabla163[[#This Row],[Datos Estadisticos ]]+Tabla163[[#This Row],[Otras Causas ]]+Tabla163[[#This Row],[Personas Desaparecidas ]]+Tabla163[[#This Row],[Notificaciones Judiciales ]]+Tabla163[[#This Row],[Capacitacion ]]+Tabla163[[#This Row],[Certificacion Alcohocensores ]]+Tabla163[[#This Row],[Solicitud Laboral ]]+Tabla163[[#This Row],[Procesos Administrativos ]]+Tabla163[[#This Row],[Entrevistas ]]+Tabla163[[#This Row],[No Corresponde a la Entidad ]]+Tabla163[[#This Row],[Informacion Funcionarios ]]</f>
        <v>2</v>
      </c>
    </row>
    <row r="23" spans="2:15" ht="15.75" thickBot="1">
      <c r="B23" s="25" t="s">
        <v>68</v>
      </c>
      <c r="C23" s="27">
        <v>11</v>
      </c>
      <c r="D23" s="27">
        <v>0</v>
      </c>
      <c r="E23" s="27">
        <v>1</v>
      </c>
      <c r="F23" s="27">
        <v>0</v>
      </c>
      <c r="G23" s="27">
        <v>0</v>
      </c>
      <c r="H23" s="27">
        <v>1</v>
      </c>
      <c r="I23" s="27">
        <v>0</v>
      </c>
      <c r="J23" s="27">
        <v>0</v>
      </c>
      <c r="K23" s="27">
        <v>0</v>
      </c>
      <c r="L23" s="27">
        <v>0</v>
      </c>
      <c r="M23" s="27">
        <v>0</v>
      </c>
      <c r="N23" s="27">
        <v>0</v>
      </c>
      <c r="O23" s="53">
        <f>Tabla163[[#This Row],[Tramites Medicolegal ]]+Tabla163[[#This Row],[Datos Estadisticos ]]+Tabla163[[#This Row],[Otras Causas ]]+Tabla163[[#This Row],[Personas Desaparecidas ]]+Tabla163[[#This Row],[Notificaciones Judiciales ]]+Tabla163[[#This Row],[Capacitacion ]]+Tabla163[[#This Row],[Certificacion Alcohocensores ]]+Tabla163[[#This Row],[Solicitud Laboral ]]+Tabla163[[#This Row],[Procesos Administrativos ]]+Tabla163[[#This Row],[Entrevistas ]]+Tabla163[[#This Row],[No Corresponde a la Entidad ]]+Tabla163[[#This Row],[Informacion Funcionarios ]]</f>
        <v>13</v>
      </c>
    </row>
    <row r="24" spans="2:15" ht="15.75" thickBot="1">
      <c r="B24" s="37" t="s">
        <v>112</v>
      </c>
      <c r="C24" s="39">
        <v>4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  <c r="L24" s="39">
        <v>0</v>
      </c>
      <c r="M24" s="39">
        <v>0</v>
      </c>
      <c r="N24" s="39">
        <v>0</v>
      </c>
      <c r="O24" s="72">
        <f>Tabla163[[#This Row],[Tramites Medicolegal ]]+Tabla163[[#This Row],[Datos Estadisticos ]]+Tabla163[[#This Row],[Otras Causas ]]+Tabla163[[#This Row],[Personas Desaparecidas ]]+Tabla163[[#This Row],[Notificaciones Judiciales ]]+Tabla163[[#This Row],[Capacitacion ]]+Tabla163[[#This Row],[Certificacion Alcohocensores ]]+Tabla163[[#This Row],[Solicitud Laboral ]]+Tabla163[[#This Row],[Procesos Administrativos ]]+Tabla163[[#This Row],[Entrevistas ]]+Tabla163[[#This Row],[No Corresponde a la Entidad ]]+Tabla163[[#This Row],[Informacion Funcionarios ]]</f>
        <v>4</v>
      </c>
    </row>
    <row r="25" spans="2:15" ht="15.75" thickBot="1">
      <c r="B25" s="25" t="s">
        <v>58</v>
      </c>
      <c r="C25" s="27">
        <v>2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27">
        <v>0</v>
      </c>
      <c r="K25" s="27">
        <v>0</v>
      </c>
      <c r="L25" s="27">
        <v>0</v>
      </c>
      <c r="M25" s="27">
        <v>0</v>
      </c>
      <c r="N25" s="27">
        <v>0</v>
      </c>
      <c r="O25" s="53">
        <f>Tabla163[[#This Row],[Tramites Medicolegal ]]+Tabla163[[#This Row],[Datos Estadisticos ]]+Tabla163[[#This Row],[Otras Causas ]]+Tabla163[[#This Row],[Personas Desaparecidas ]]+Tabla163[[#This Row],[Notificaciones Judiciales ]]+Tabla163[[#This Row],[Capacitacion ]]+Tabla163[[#This Row],[Certificacion Alcohocensores ]]+Tabla163[[#This Row],[Solicitud Laboral ]]+Tabla163[[#This Row],[Procesos Administrativos ]]+Tabla163[[#This Row],[Entrevistas ]]+Tabla163[[#This Row],[No Corresponde a la Entidad ]]+Tabla163[[#This Row],[Informacion Funcionarios ]]</f>
        <v>2</v>
      </c>
    </row>
    <row r="26" spans="2:15" ht="25.5">
      <c r="B26" s="81" t="s">
        <v>59</v>
      </c>
      <c r="C26" s="54">
        <f t="shared" ref="C26:N26" si="0">SUM(C8:C25)</f>
        <v>92</v>
      </c>
      <c r="D26" s="54">
        <f t="shared" si="0"/>
        <v>37</v>
      </c>
      <c r="E26" s="54">
        <f t="shared" si="0"/>
        <v>17</v>
      </c>
      <c r="F26" s="54">
        <f t="shared" si="0"/>
        <v>11</v>
      </c>
      <c r="G26" s="54">
        <f t="shared" si="0"/>
        <v>20</v>
      </c>
      <c r="H26" s="54">
        <f t="shared" si="0"/>
        <v>31</v>
      </c>
      <c r="I26" s="54">
        <f t="shared" si="0"/>
        <v>19</v>
      </c>
      <c r="J26" s="54">
        <f t="shared" si="0"/>
        <v>17</v>
      </c>
      <c r="K26" s="54">
        <f t="shared" si="0"/>
        <v>5</v>
      </c>
      <c r="L26" s="54">
        <f t="shared" si="0"/>
        <v>2</v>
      </c>
      <c r="M26" s="54">
        <f t="shared" si="0"/>
        <v>1</v>
      </c>
      <c r="N26" s="54">
        <f t="shared" si="0"/>
        <v>4</v>
      </c>
      <c r="O26" s="54">
        <f>+O8+O9+O10+O11+O12+O13+O14+O15+O16+O17+O18+O19+O20+O21+O22+O23+O24+O25</f>
        <v>256</v>
      </c>
    </row>
    <row r="27" spans="2:15">
      <c r="B27" s="31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</row>
    <row r="28" spans="2:15">
      <c r="B28" s="23" t="s">
        <v>113</v>
      </c>
    </row>
    <row r="29" spans="2:15">
      <c r="B29" s="23" t="s">
        <v>116</v>
      </c>
    </row>
  </sheetData>
  <mergeCells count="4">
    <mergeCell ref="B2:O2"/>
    <mergeCell ref="B3:O3"/>
    <mergeCell ref="B4:O4"/>
    <mergeCell ref="B5:O5"/>
  </mergeCells>
  <pageMargins left="0.70866141732283472" right="0.70866141732283472" top="0.74803149606299213" bottom="0.74803149606299213" header="0.31496062992125984" footer="0.31496062992125984"/>
  <pageSetup scale="80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9"/>
  <sheetViews>
    <sheetView topLeftCell="A10" workbookViewId="0">
      <selection activeCell="B30" sqref="B30"/>
    </sheetView>
  </sheetViews>
  <sheetFormatPr baseColWidth="10" defaultRowHeight="15"/>
  <cols>
    <col min="1" max="1" width="8.85546875" customWidth="1"/>
    <col min="2" max="2" width="45.7109375" bestFit="1" customWidth="1"/>
    <col min="3" max="3" width="10.85546875" customWidth="1"/>
    <col min="4" max="4" width="9.85546875" customWidth="1"/>
    <col min="5" max="5" width="10.85546875" customWidth="1"/>
    <col min="6" max="6" width="9" customWidth="1"/>
    <col min="7" max="7" width="9.7109375" customWidth="1"/>
    <col min="8" max="8" width="14.140625" customWidth="1"/>
    <col min="9" max="9" width="12.42578125" customWidth="1"/>
  </cols>
  <sheetData>
    <row r="2" spans="2:9">
      <c r="B2" s="44" t="s">
        <v>0</v>
      </c>
      <c r="C2" s="44"/>
      <c r="D2" s="44"/>
      <c r="E2" s="44"/>
      <c r="F2" s="44"/>
      <c r="G2" s="44"/>
      <c r="H2" s="44"/>
      <c r="I2" s="44"/>
    </row>
    <row r="3" spans="2:9">
      <c r="B3" s="44" t="s">
        <v>1</v>
      </c>
      <c r="C3" s="44"/>
      <c r="D3" s="44"/>
      <c r="E3" s="44"/>
      <c r="F3" s="44"/>
      <c r="G3" s="44"/>
      <c r="H3" s="44"/>
      <c r="I3" s="44"/>
    </row>
    <row r="4" spans="2:9">
      <c r="B4" s="44" t="s">
        <v>72</v>
      </c>
      <c r="C4" s="44"/>
      <c r="D4" s="44"/>
      <c r="E4" s="44"/>
      <c r="F4" s="44"/>
      <c r="G4" s="44"/>
      <c r="H4" s="44"/>
      <c r="I4" s="44"/>
    </row>
    <row r="5" spans="2:9">
      <c r="B5" s="43" t="s">
        <v>83</v>
      </c>
      <c r="C5" s="43"/>
      <c r="D5" s="43"/>
      <c r="E5" s="43"/>
      <c r="F5" s="43"/>
      <c r="G5" s="43"/>
      <c r="H5" s="43"/>
      <c r="I5" s="43"/>
    </row>
    <row r="6" spans="2:9" ht="15.75" thickBot="1">
      <c r="B6" s="41"/>
      <c r="C6" s="42"/>
      <c r="D6" s="42"/>
      <c r="E6" s="42"/>
      <c r="F6" s="42"/>
      <c r="G6" s="42"/>
      <c r="H6" s="42"/>
      <c r="I6" s="42"/>
    </row>
    <row r="7" spans="2:9" ht="83.25" customHeight="1" thickBot="1">
      <c r="B7" s="22" t="s">
        <v>82</v>
      </c>
      <c r="C7" s="24" t="s">
        <v>78</v>
      </c>
      <c r="D7" s="24" t="s">
        <v>80</v>
      </c>
      <c r="E7" s="24" t="s">
        <v>79</v>
      </c>
      <c r="F7" s="24" t="s">
        <v>3</v>
      </c>
      <c r="G7" s="24" t="s">
        <v>4</v>
      </c>
      <c r="H7" s="24" t="s">
        <v>81</v>
      </c>
      <c r="I7" s="24" t="s">
        <v>5</v>
      </c>
    </row>
    <row r="8" spans="2:9" ht="15.75" thickBot="1">
      <c r="B8" s="80" t="s">
        <v>43</v>
      </c>
      <c r="C8" s="72">
        <v>0</v>
      </c>
      <c r="D8" s="58">
        <v>0</v>
      </c>
      <c r="E8" s="55">
        <v>0</v>
      </c>
      <c r="F8" s="71">
        <v>0</v>
      </c>
      <c r="G8" s="71">
        <v>0</v>
      </c>
      <c r="H8" s="71">
        <v>0</v>
      </c>
      <c r="I8" s="71">
        <f>+Tabla16[[#This Row],[Maltrato Verbal y Fisico]]+Tabla16[[#This Row],[Mala Atención al Usuario]]+Tabla16[[#This Row],[Inoportunidad en la Atencion]]+Tabla16[[#This Row],[Demora Resultado]]+Tabla16[[#This Row],[Inrrespeto Compañeros]]+Tabla16[[#This Row],[Incumplimiento Horario de trabajo ]]</f>
        <v>0</v>
      </c>
    </row>
    <row r="9" spans="2:9" ht="15.75" thickBot="1">
      <c r="B9" s="106" t="s">
        <v>44</v>
      </c>
      <c r="C9" s="53">
        <v>0</v>
      </c>
      <c r="D9" s="100">
        <v>0</v>
      </c>
      <c r="E9" s="101">
        <v>0</v>
      </c>
      <c r="F9" s="99">
        <v>0</v>
      </c>
      <c r="G9" s="102">
        <v>0</v>
      </c>
      <c r="H9" s="102">
        <v>0</v>
      </c>
      <c r="I9" s="99">
        <f>+Tabla16[[#This Row],[Maltrato Verbal y Fisico]]+Tabla16[[#This Row],[Mala Atención al Usuario]]+Tabla16[[#This Row],[Inoportunidad en la Atencion]]+Tabla16[[#This Row],[Demora Resultado]]+Tabla16[[#This Row],[Inrrespeto Compañeros]]+Tabla16[[#This Row],[Incumplimiento Horario de trabajo ]]</f>
        <v>0</v>
      </c>
    </row>
    <row r="10" spans="2:9" ht="15.75" thickBot="1">
      <c r="B10" s="94" t="s">
        <v>45</v>
      </c>
      <c r="C10" s="72">
        <v>1</v>
      </c>
      <c r="D10" s="103">
        <v>1</v>
      </c>
      <c r="E10" s="104">
        <v>0</v>
      </c>
      <c r="F10" s="71">
        <v>0</v>
      </c>
      <c r="G10" s="105">
        <v>0</v>
      </c>
      <c r="H10" s="105">
        <v>0</v>
      </c>
      <c r="I10" s="71">
        <f>+Tabla16[[#This Row],[Maltrato Verbal y Fisico]]+Tabla16[[#This Row],[Mala Atención al Usuario]]+Tabla16[[#This Row],[Inoportunidad en la Atencion]]+Tabla16[[#This Row],[Demora Resultado]]+Tabla16[[#This Row],[Inrrespeto Compañeros]]+Tabla16[[#This Row],[Incumplimiento Horario de trabajo ]]</f>
        <v>2</v>
      </c>
    </row>
    <row r="11" spans="2:9" ht="15.75" thickBot="1">
      <c r="B11" s="106" t="s">
        <v>46</v>
      </c>
      <c r="C11" s="53">
        <v>0</v>
      </c>
      <c r="D11" s="100">
        <v>0</v>
      </c>
      <c r="E11" s="101">
        <v>0</v>
      </c>
      <c r="F11" s="99">
        <v>0</v>
      </c>
      <c r="G11" s="102">
        <v>0</v>
      </c>
      <c r="H11" s="102">
        <v>0</v>
      </c>
      <c r="I11" s="99">
        <f>+Tabla16[[#This Row],[Maltrato Verbal y Fisico]]+Tabla16[[#This Row],[Mala Atención al Usuario]]+Tabla16[[#This Row],[Inoportunidad en la Atencion]]+Tabla16[[#This Row],[Demora Resultado]]+Tabla16[[#This Row],[Inrrespeto Compañeros]]+Tabla16[[#This Row],[Incumplimiento Horario de trabajo ]]</f>
        <v>0</v>
      </c>
    </row>
    <row r="12" spans="2:9" ht="15.75" thickBot="1">
      <c r="B12" s="94" t="s">
        <v>47</v>
      </c>
      <c r="C12" s="72">
        <v>0</v>
      </c>
      <c r="D12" s="103">
        <v>1</v>
      </c>
      <c r="E12" s="104">
        <v>0</v>
      </c>
      <c r="F12" s="71">
        <v>0</v>
      </c>
      <c r="G12" s="105">
        <v>0</v>
      </c>
      <c r="H12" s="105">
        <v>1</v>
      </c>
      <c r="I12" s="71">
        <f>+Tabla16[[#This Row],[Maltrato Verbal y Fisico]]+Tabla16[[#This Row],[Mala Atención al Usuario]]+Tabla16[[#This Row],[Inoportunidad en la Atencion]]+Tabla16[[#This Row],[Demora Resultado]]+Tabla16[[#This Row],[Inrrespeto Compañeros]]+Tabla16[[#This Row],[Incumplimiento Horario de trabajo ]]</f>
        <v>2</v>
      </c>
    </row>
    <row r="13" spans="2:9" ht="15.75" thickBot="1">
      <c r="B13" s="106" t="s">
        <v>48</v>
      </c>
      <c r="C13" s="53">
        <v>0</v>
      </c>
      <c r="D13" s="100">
        <v>0</v>
      </c>
      <c r="E13" s="101">
        <v>0</v>
      </c>
      <c r="F13" s="99">
        <v>0</v>
      </c>
      <c r="G13" s="102">
        <v>0</v>
      </c>
      <c r="H13" s="102">
        <v>0</v>
      </c>
      <c r="I13" s="99">
        <f>+Tabla16[[#This Row],[Maltrato Verbal y Fisico]]+Tabla16[[#This Row],[Mala Atención al Usuario]]+Tabla16[[#This Row],[Inoportunidad en la Atencion]]+Tabla16[[#This Row],[Demora Resultado]]+Tabla16[[#This Row],[Inrrespeto Compañeros]]+Tabla16[[#This Row],[Incumplimiento Horario de trabajo ]]</f>
        <v>0</v>
      </c>
    </row>
    <row r="14" spans="2:9" ht="15.75" thickBot="1">
      <c r="B14" s="94" t="s">
        <v>49</v>
      </c>
      <c r="C14" s="72">
        <v>0</v>
      </c>
      <c r="D14" s="103">
        <v>0</v>
      </c>
      <c r="E14" s="104">
        <v>0</v>
      </c>
      <c r="F14" s="71">
        <v>0</v>
      </c>
      <c r="G14" s="105">
        <v>1</v>
      </c>
      <c r="H14" s="105">
        <v>0</v>
      </c>
      <c r="I14" s="71">
        <f>+Tabla16[[#This Row],[Maltrato Verbal y Fisico]]+Tabla16[[#This Row],[Mala Atención al Usuario]]+Tabla16[[#This Row],[Inoportunidad en la Atencion]]+Tabla16[[#This Row],[Demora Resultado]]+Tabla16[[#This Row],[Inrrespeto Compañeros]]+Tabla16[[#This Row],[Incumplimiento Horario de trabajo ]]</f>
        <v>1</v>
      </c>
    </row>
    <row r="15" spans="2:9" ht="15.75" thickBot="1">
      <c r="B15" s="106" t="s">
        <v>50</v>
      </c>
      <c r="C15" s="53">
        <v>0</v>
      </c>
      <c r="D15" s="100">
        <v>0</v>
      </c>
      <c r="E15" s="101">
        <v>0</v>
      </c>
      <c r="F15" s="99">
        <v>0</v>
      </c>
      <c r="G15" s="102">
        <v>0</v>
      </c>
      <c r="H15" s="102">
        <v>0</v>
      </c>
      <c r="I15" s="99">
        <f>+Tabla16[[#This Row],[Maltrato Verbal y Fisico]]+Tabla16[[#This Row],[Mala Atención al Usuario]]+Tabla16[[#This Row],[Inoportunidad en la Atencion]]+Tabla16[[#This Row],[Demora Resultado]]+Tabla16[[#This Row],[Inrrespeto Compañeros]]+Tabla16[[#This Row],[Incumplimiento Horario de trabajo ]]</f>
        <v>0</v>
      </c>
    </row>
    <row r="16" spans="2:9" ht="15.75" thickBot="1">
      <c r="B16" s="94" t="s">
        <v>51</v>
      </c>
      <c r="C16" s="72">
        <v>0</v>
      </c>
      <c r="D16" s="103">
        <v>0</v>
      </c>
      <c r="E16" s="104">
        <v>0</v>
      </c>
      <c r="F16" s="71">
        <v>0</v>
      </c>
      <c r="G16" s="105">
        <v>0</v>
      </c>
      <c r="H16" s="105">
        <v>0</v>
      </c>
      <c r="I16" s="71">
        <f>+Tabla16[[#This Row],[Maltrato Verbal y Fisico]]+Tabla16[[#This Row],[Mala Atención al Usuario]]+Tabla16[[#This Row],[Inoportunidad en la Atencion]]+Tabla16[[#This Row],[Demora Resultado]]+Tabla16[[#This Row],[Inrrespeto Compañeros]]+Tabla16[[#This Row],[Incumplimiento Horario de trabajo ]]</f>
        <v>0</v>
      </c>
    </row>
    <row r="17" spans="2:9" ht="15.75" thickBot="1">
      <c r="B17" s="106" t="s">
        <v>52</v>
      </c>
      <c r="C17" s="53">
        <v>0</v>
      </c>
      <c r="D17" s="100">
        <v>0</v>
      </c>
      <c r="E17" s="101">
        <v>0</v>
      </c>
      <c r="F17" s="102">
        <v>0</v>
      </c>
      <c r="G17" s="102">
        <v>0</v>
      </c>
      <c r="H17" s="102">
        <v>0</v>
      </c>
      <c r="I17" s="99">
        <f>+Tabla16[[#This Row],[Maltrato Verbal y Fisico]]+Tabla16[[#This Row],[Mala Atención al Usuario]]+Tabla16[[#This Row],[Inoportunidad en la Atencion]]+Tabla16[[#This Row],[Demora Resultado]]+Tabla16[[#This Row],[Inrrespeto Compañeros]]+Tabla16[[#This Row],[Incumplimiento Horario de trabajo ]]</f>
        <v>0</v>
      </c>
    </row>
    <row r="18" spans="2:9" ht="15.75" thickBot="1">
      <c r="B18" s="37" t="s">
        <v>53</v>
      </c>
      <c r="C18" s="72">
        <v>2</v>
      </c>
      <c r="D18" s="71">
        <v>4</v>
      </c>
      <c r="E18" s="71">
        <v>8</v>
      </c>
      <c r="F18" s="71">
        <v>0</v>
      </c>
      <c r="G18" s="71">
        <v>2</v>
      </c>
      <c r="H18" s="71">
        <v>1</v>
      </c>
      <c r="I18" s="71">
        <f>+Tabla16[[#This Row],[Maltrato Verbal y Fisico]]+Tabla16[[#This Row],[Mala Atención al Usuario]]+Tabla16[[#This Row],[Inoportunidad en la Atencion]]+Tabla16[[#This Row],[Demora Resultado]]+Tabla16[[#This Row],[Inrrespeto Compañeros]]+Tabla16[[#This Row],[Incumplimiento Horario de trabajo ]]</f>
        <v>17</v>
      </c>
    </row>
    <row r="19" spans="2:9" ht="15.75" thickBot="1">
      <c r="B19" s="98" t="s">
        <v>54</v>
      </c>
      <c r="C19" s="53">
        <v>0</v>
      </c>
      <c r="D19" s="99">
        <v>5</v>
      </c>
      <c r="E19" s="99">
        <v>9</v>
      </c>
      <c r="F19" s="99">
        <v>1</v>
      </c>
      <c r="G19" s="99">
        <v>1</v>
      </c>
      <c r="H19" s="99">
        <v>2</v>
      </c>
      <c r="I19" s="99">
        <f>+Tabla16[[#This Row],[Maltrato Verbal y Fisico]]+Tabla16[[#This Row],[Mala Atención al Usuario]]+Tabla16[[#This Row],[Inoportunidad en la Atencion]]+Tabla16[[#This Row],[Demora Resultado]]+Tabla16[[#This Row],[Inrrespeto Compañeros]]+Tabla16[[#This Row],[Incumplimiento Horario de trabajo ]]</f>
        <v>18</v>
      </c>
    </row>
    <row r="20" spans="2:9" ht="15.75" thickBot="1">
      <c r="B20" s="37" t="s">
        <v>55</v>
      </c>
      <c r="C20" s="72">
        <v>0</v>
      </c>
      <c r="D20" s="71">
        <v>3</v>
      </c>
      <c r="E20" s="71">
        <v>1</v>
      </c>
      <c r="F20" s="71">
        <v>0</v>
      </c>
      <c r="G20" s="71">
        <v>0</v>
      </c>
      <c r="H20" s="71">
        <v>0</v>
      </c>
      <c r="I20" s="71">
        <f>+Tabla16[[#This Row],[Maltrato Verbal y Fisico]]+Tabla16[[#This Row],[Mala Atención al Usuario]]+Tabla16[[#This Row],[Inoportunidad en la Atencion]]+Tabla16[[#This Row],[Demora Resultado]]+Tabla16[[#This Row],[Inrrespeto Compañeros]]+Tabla16[[#This Row],[Incumplimiento Horario de trabajo ]]</f>
        <v>4</v>
      </c>
    </row>
    <row r="21" spans="2:9" ht="15.75" thickBot="1">
      <c r="B21" s="98" t="s">
        <v>56</v>
      </c>
      <c r="C21" s="53">
        <v>0</v>
      </c>
      <c r="D21" s="99">
        <v>0</v>
      </c>
      <c r="E21" s="99">
        <v>1</v>
      </c>
      <c r="F21" s="99">
        <v>1</v>
      </c>
      <c r="G21" s="99">
        <v>0</v>
      </c>
      <c r="H21" s="99">
        <v>0</v>
      </c>
      <c r="I21" s="99">
        <f>+Tabla16[[#This Row],[Maltrato Verbal y Fisico]]+Tabla16[[#This Row],[Mala Atención al Usuario]]+Tabla16[[#This Row],[Inoportunidad en la Atencion]]+Tabla16[[#This Row],[Demora Resultado]]+Tabla16[[#This Row],[Inrrespeto Compañeros]]+Tabla16[[#This Row],[Incumplimiento Horario de trabajo ]]</f>
        <v>2</v>
      </c>
    </row>
    <row r="22" spans="2:9" ht="15.75" thickBot="1">
      <c r="B22" s="37" t="s">
        <v>57</v>
      </c>
      <c r="C22" s="72">
        <v>1</v>
      </c>
      <c r="D22" s="71">
        <v>3</v>
      </c>
      <c r="E22" s="71">
        <v>2</v>
      </c>
      <c r="F22" s="71">
        <v>1</v>
      </c>
      <c r="G22" s="71">
        <v>0</v>
      </c>
      <c r="H22" s="71">
        <v>0</v>
      </c>
      <c r="I22" s="71">
        <f>+Tabla16[[#This Row],[Maltrato Verbal y Fisico]]+Tabla16[[#This Row],[Mala Atención al Usuario]]+Tabla16[[#This Row],[Inoportunidad en la Atencion]]+Tabla16[[#This Row],[Demora Resultado]]+Tabla16[[#This Row],[Inrrespeto Compañeros]]+Tabla16[[#This Row],[Incumplimiento Horario de trabajo ]]</f>
        <v>7</v>
      </c>
    </row>
    <row r="23" spans="2:9" ht="15.75" thickBot="1">
      <c r="B23" s="98" t="s">
        <v>68</v>
      </c>
      <c r="C23" s="53">
        <v>1</v>
      </c>
      <c r="D23" s="99">
        <v>0</v>
      </c>
      <c r="E23" s="99">
        <v>0</v>
      </c>
      <c r="F23" s="99">
        <v>3</v>
      </c>
      <c r="G23" s="99">
        <v>0</v>
      </c>
      <c r="H23" s="99">
        <v>0</v>
      </c>
      <c r="I23" s="99">
        <f>+Tabla16[[#This Row],[Maltrato Verbal y Fisico]]+Tabla16[[#This Row],[Mala Atención al Usuario]]+Tabla16[[#This Row],[Inoportunidad en la Atencion]]+Tabla16[[#This Row],[Demora Resultado]]+Tabla16[[#This Row],[Inrrespeto Compañeros]]+Tabla16[[#This Row],[Incumplimiento Horario de trabajo ]]</f>
        <v>4</v>
      </c>
    </row>
    <row r="24" spans="2:9" ht="15.75" thickBot="1">
      <c r="B24" s="37" t="s">
        <v>112</v>
      </c>
      <c r="C24" s="72">
        <v>0</v>
      </c>
      <c r="D24" s="71">
        <v>4</v>
      </c>
      <c r="E24" s="71">
        <v>2</v>
      </c>
      <c r="F24" s="71">
        <v>0</v>
      </c>
      <c r="G24" s="71">
        <v>0</v>
      </c>
      <c r="H24" s="71">
        <v>0</v>
      </c>
      <c r="I24" s="71">
        <f>+Tabla16[[#This Row],[Maltrato Verbal y Fisico]]+Tabla16[[#This Row],[Mala Atención al Usuario]]+Tabla16[[#This Row],[Inoportunidad en la Atencion]]+Tabla16[[#This Row],[Demora Resultado]]+Tabla16[[#This Row],[Inrrespeto Compañeros]]+Tabla16[[#This Row],[Incumplimiento Horario de trabajo ]]</f>
        <v>6</v>
      </c>
    </row>
    <row r="25" spans="2:9" ht="15.75" thickBot="1">
      <c r="B25" s="98" t="s">
        <v>58</v>
      </c>
      <c r="C25" s="53">
        <v>0</v>
      </c>
      <c r="D25" s="99">
        <v>1</v>
      </c>
      <c r="E25" s="99">
        <v>2</v>
      </c>
      <c r="F25" s="99">
        <v>2</v>
      </c>
      <c r="G25" s="99">
        <v>0</v>
      </c>
      <c r="H25" s="99">
        <v>0</v>
      </c>
      <c r="I25" s="99">
        <f>+Tabla16[[#This Row],[Maltrato Verbal y Fisico]]+Tabla16[[#This Row],[Mala Atención al Usuario]]+Tabla16[[#This Row],[Inoportunidad en la Atencion]]+Tabla16[[#This Row],[Demora Resultado]]+Tabla16[[#This Row],[Inrrespeto Compañeros]]+Tabla16[[#This Row],[Incumplimiento Horario de trabajo ]]</f>
        <v>5</v>
      </c>
    </row>
    <row r="26" spans="2:9" ht="27" customHeight="1">
      <c r="B26" s="81" t="s">
        <v>59</v>
      </c>
      <c r="C26" s="54">
        <f t="shared" ref="C26:I26" si="0">SUM(C8:C25)</f>
        <v>5</v>
      </c>
      <c r="D26" s="54">
        <f t="shared" si="0"/>
        <v>22</v>
      </c>
      <c r="E26" s="54">
        <f t="shared" si="0"/>
        <v>25</v>
      </c>
      <c r="F26" s="54">
        <f t="shared" si="0"/>
        <v>8</v>
      </c>
      <c r="G26" s="54">
        <f t="shared" si="0"/>
        <v>4</v>
      </c>
      <c r="H26" s="54">
        <f t="shared" si="0"/>
        <v>4</v>
      </c>
      <c r="I26" s="54">
        <f t="shared" si="0"/>
        <v>68</v>
      </c>
    </row>
    <row r="28" spans="2:9">
      <c r="B28" s="23" t="s">
        <v>113</v>
      </c>
    </row>
    <row r="29" spans="2:9">
      <c r="B29" s="23" t="s">
        <v>116</v>
      </c>
    </row>
  </sheetData>
  <mergeCells count="4">
    <mergeCell ref="B2:I2"/>
    <mergeCell ref="B3:I3"/>
    <mergeCell ref="B4:I4"/>
    <mergeCell ref="B5:I5"/>
  </mergeCells>
  <pageMargins left="0.70866141732283472" right="0.9055118110236221" top="0.74803149606299213" bottom="0.74803149606299213" header="0.31496062992125984" footer="0.31496062992125984"/>
  <pageSetup scale="80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9"/>
  <sheetViews>
    <sheetView topLeftCell="A16" workbookViewId="0">
      <selection activeCell="B29" sqref="B29"/>
    </sheetView>
  </sheetViews>
  <sheetFormatPr baseColWidth="10" defaultRowHeight="15"/>
  <cols>
    <col min="1" max="1" width="7.7109375" customWidth="1"/>
    <col min="2" max="2" width="45.7109375" bestFit="1" customWidth="1"/>
  </cols>
  <sheetData>
    <row r="2" spans="2:10">
      <c r="B2" s="44" t="s">
        <v>0</v>
      </c>
      <c r="C2" s="44"/>
      <c r="D2" s="44"/>
      <c r="E2" s="44"/>
      <c r="F2" s="44"/>
      <c r="G2" s="44"/>
      <c r="H2" s="44"/>
      <c r="I2" s="44"/>
      <c r="J2" s="44"/>
    </row>
    <row r="3" spans="2:10">
      <c r="B3" s="44" t="s">
        <v>1</v>
      </c>
      <c r="C3" s="44"/>
      <c r="D3" s="44"/>
      <c r="E3" s="44"/>
      <c r="F3" s="44"/>
      <c r="G3" s="44"/>
      <c r="H3" s="44"/>
      <c r="I3" s="44"/>
      <c r="J3" s="44"/>
    </row>
    <row r="4" spans="2:10">
      <c r="B4" s="44" t="s">
        <v>74</v>
      </c>
      <c r="C4" s="44"/>
      <c r="D4" s="44"/>
      <c r="E4" s="44"/>
      <c r="F4" s="44"/>
      <c r="G4" s="44"/>
      <c r="H4" s="44"/>
      <c r="I4" s="44"/>
      <c r="J4" s="44"/>
    </row>
    <row r="5" spans="2:10">
      <c r="B5" s="43" t="s">
        <v>76</v>
      </c>
      <c r="C5" s="43"/>
      <c r="D5" s="43"/>
      <c r="E5" s="43"/>
      <c r="F5" s="43"/>
      <c r="G5" s="43"/>
      <c r="H5" s="43"/>
      <c r="I5" s="43"/>
      <c r="J5" s="43"/>
    </row>
    <row r="6" spans="2:10" ht="15.75" thickBot="1">
      <c r="B6" s="40"/>
      <c r="C6" s="40"/>
      <c r="D6" s="40"/>
      <c r="E6" s="40"/>
      <c r="F6" s="40"/>
      <c r="G6" s="40"/>
      <c r="H6" s="40"/>
      <c r="I6" s="40"/>
      <c r="J6" s="40"/>
    </row>
    <row r="7" spans="2:10" ht="87" customHeight="1" thickBot="1">
      <c r="B7" s="22" t="s">
        <v>42</v>
      </c>
      <c r="C7" s="107" t="s">
        <v>104</v>
      </c>
      <c r="D7" s="48" t="s">
        <v>95</v>
      </c>
      <c r="E7" s="24" t="s">
        <v>96</v>
      </c>
      <c r="F7" s="24" t="s">
        <v>97</v>
      </c>
      <c r="G7" s="24" t="s">
        <v>98</v>
      </c>
      <c r="H7" s="24" t="s">
        <v>99</v>
      </c>
      <c r="I7" s="24" t="s">
        <v>100</v>
      </c>
      <c r="J7" s="24" t="s">
        <v>5</v>
      </c>
    </row>
    <row r="8" spans="2:10" ht="15.75" thickBot="1">
      <c r="B8" s="80" t="s">
        <v>43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</row>
    <row r="9" spans="2:10" ht="15.75" thickBot="1">
      <c r="B9" s="93" t="s">
        <v>44</v>
      </c>
      <c r="C9" s="26">
        <v>0</v>
      </c>
      <c r="D9" s="26">
        <v>0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</row>
    <row r="10" spans="2:10" ht="15.75" thickBot="1">
      <c r="B10" s="94" t="s">
        <v>45</v>
      </c>
      <c r="C10" s="38">
        <v>0</v>
      </c>
      <c r="D10" s="83">
        <v>1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9">
        <v>1</v>
      </c>
    </row>
    <row r="11" spans="2:10" ht="15.75" thickBot="1">
      <c r="B11" s="93" t="s">
        <v>46</v>
      </c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</row>
    <row r="12" spans="2:10" ht="15.75" thickBot="1">
      <c r="B12" s="94" t="s">
        <v>47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9">
        <v>0</v>
      </c>
    </row>
    <row r="13" spans="2:10" ht="15.75" thickBot="1">
      <c r="B13" s="93" t="s">
        <v>48</v>
      </c>
      <c r="C13" s="86">
        <v>1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7">
        <v>1</v>
      </c>
    </row>
    <row r="14" spans="2:10" ht="15.75" thickBot="1">
      <c r="B14" s="94" t="s">
        <v>49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9">
        <v>0</v>
      </c>
    </row>
    <row r="15" spans="2:10" ht="15.75" thickBot="1">
      <c r="B15" s="93" t="s">
        <v>50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7">
        <v>0</v>
      </c>
    </row>
    <row r="16" spans="2:10" ht="15.75" thickBot="1">
      <c r="B16" s="94" t="s">
        <v>51</v>
      </c>
      <c r="C16" s="38">
        <v>0</v>
      </c>
      <c r="D16" s="38">
        <v>0</v>
      </c>
      <c r="E16" s="38">
        <v>0</v>
      </c>
      <c r="F16" s="38">
        <v>0</v>
      </c>
      <c r="G16" s="38">
        <v>0</v>
      </c>
      <c r="H16" s="38">
        <v>0</v>
      </c>
      <c r="I16" s="38">
        <v>0</v>
      </c>
      <c r="J16" s="39">
        <v>0</v>
      </c>
    </row>
    <row r="17" spans="2:10" ht="15.75" thickBot="1">
      <c r="B17" s="93" t="s">
        <v>52</v>
      </c>
      <c r="C17" s="26">
        <v>0</v>
      </c>
      <c r="D17" s="26">
        <v>0</v>
      </c>
      <c r="E17" s="26">
        <v>0</v>
      </c>
      <c r="F17" s="26">
        <v>0</v>
      </c>
      <c r="G17" s="26">
        <v>0</v>
      </c>
      <c r="H17" s="26">
        <v>0</v>
      </c>
      <c r="I17" s="26">
        <v>0</v>
      </c>
      <c r="J17" s="27">
        <v>0</v>
      </c>
    </row>
    <row r="18" spans="2:10" ht="15.75" thickBot="1">
      <c r="B18" s="37" t="s">
        <v>53</v>
      </c>
      <c r="C18" s="38">
        <v>0</v>
      </c>
      <c r="D18" s="39">
        <v>1</v>
      </c>
      <c r="E18" s="38">
        <v>0</v>
      </c>
      <c r="F18" s="38">
        <v>0</v>
      </c>
      <c r="G18" s="38">
        <v>0</v>
      </c>
      <c r="H18" s="38">
        <v>0</v>
      </c>
      <c r="I18" s="38">
        <v>0</v>
      </c>
      <c r="J18" s="39">
        <v>1</v>
      </c>
    </row>
    <row r="19" spans="2:10" ht="15.75" thickBot="1">
      <c r="B19" s="98" t="s">
        <v>54</v>
      </c>
      <c r="C19" s="26">
        <v>0</v>
      </c>
      <c r="D19" s="27">
        <v>1</v>
      </c>
      <c r="E19" s="26">
        <v>0</v>
      </c>
      <c r="F19" s="26">
        <v>0</v>
      </c>
      <c r="G19" s="26">
        <v>0</v>
      </c>
      <c r="H19" s="26">
        <v>0</v>
      </c>
      <c r="I19" s="26">
        <v>0</v>
      </c>
      <c r="J19" s="27">
        <v>1</v>
      </c>
    </row>
    <row r="20" spans="2:10" ht="15.75" thickBot="1">
      <c r="B20" s="37" t="s">
        <v>55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9">
        <v>0</v>
      </c>
    </row>
    <row r="21" spans="2:10" ht="15.75" thickBot="1">
      <c r="B21" s="25" t="s">
        <v>56</v>
      </c>
      <c r="C21" s="26">
        <v>0</v>
      </c>
      <c r="D21" s="26">
        <v>0</v>
      </c>
      <c r="E21" s="26">
        <v>0</v>
      </c>
      <c r="F21" s="26">
        <v>0</v>
      </c>
      <c r="G21" s="26">
        <v>0</v>
      </c>
      <c r="H21" s="26">
        <v>0</v>
      </c>
      <c r="I21" s="26">
        <v>0</v>
      </c>
      <c r="J21" s="27">
        <v>0</v>
      </c>
    </row>
    <row r="22" spans="2:10" ht="15.75" thickBot="1">
      <c r="B22" s="37" t="s">
        <v>57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9">
        <v>0</v>
      </c>
    </row>
    <row r="23" spans="2:10" ht="15.75" thickBot="1">
      <c r="B23" s="25" t="s">
        <v>68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7">
        <v>0</v>
      </c>
    </row>
    <row r="24" spans="2:10" ht="15.75" thickBot="1">
      <c r="B24" s="37" t="s">
        <v>112</v>
      </c>
      <c r="C24" s="38">
        <v>0</v>
      </c>
      <c r="D24" s="38">
        <v>0</v>
      </c>
      <c r="E24" s="38">
        <v>0</v>
      </c>
      <c r="F24" s="38">
        <v>0</v>
      </c>
      <c r="G24" s="38">
        <v>0</v>
      </c>
      <c r="H24" s="38">
        <v>0</v>
      </c>
      <c r="I24" s="38">
        <v>0</v>
      </c>
      <c r="J24" s="39">
        <v>0</v>
      </c>
    </row>
    <row r="25" spans="2:10" ht="15.75" thickBot="1">
      <c r="B25" s="25" t="s">
        <v>58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26">
        <v>0</v>
      </c>
      <c r="J25" s="27">
        <v>0</v>
      </c>
    </row>
    <row r="26" spans="2:10" ht="25.5">
      <c r="B26" s="81" t="s">
        <v>59</v>
      </c>
      <c r="C26" s="54">
        <f t="shared" ref="C26:I26" si="0">SUM(C8:C25)</f>
        <v>1</v>
      </c>
      <c r="D26" s="54">
        <f t="shared" si="0"/>
        <v>3</v>
      </c>
      <c r="E26" s="54">
        <f t="shared" si="0"/>
        <v>0</v>
      </c>
      <c r="F26" s="54">
        <f t="shared" si="0"/>
        <v>0</v>
      </c>
      <c r="G26" s="54">
        <f t="shared" si="0"/>
        <v>0</v>
      </c>
      <c r="H26" s="54">
        <f t="shared" si="0"/>
        <v>0</v>
      </c>
      <c r="I26" s="54">
        <f t="shared" si="0"/>
        <v>0</v>
      </c>
      <c r="J26" s="54">
        <v>4</v>
      </c>
    </row>
    <row r="27" spans="2:10">
      <c r="B27" s="31"/>
      <c r="C27" s="36"/>
      <c r="D27" s="36"/>
      <c r="E27" s="36"/>
      <c r="F27" s="36"/>
      <c r="G27" s="36"/>
      <c r="H27" s="36"/>
      <c r="I27" s="36"/>
      <c r="J27" s="36"/>
    </row>
    <row r="28" spans="2:10">
      <c r="B28" s="23" t="s">
        <v>113</v>
      </c>
    </row>
    <row r="29" spans="2:10">
      <c r="B29" s="23" t="s">
        <v>117</v>
      </c>
    </row>
  </sheetData>
  <mergeCells count="4">
    <mergeCell ref="B2:J2"/>
    <mergeCell ref="B3:J3"/>
    <mergeCell ref="B4:J4"/>
    <mergeCell ref="B5:J5"/>
  </mergeCells>
  <pageMargins left="0.70866141732283472" right="0.70866141732283472" top="0.74803149606299213" bottom="0.74803149606299213" header="0.31496062992125984" footer="0.31496062992125984"/>
  <pageSetup scale="80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8"/>
  <sheetViews>
    <sheetView tabSelected="1" topLeftCell="A10" workbookViewId="0">
      <selection activeCell="B29" sqref="B29"/>
    </sheetView>
  </sheetViews>
  <sheetFormatPr baseColWidth="10" defaultRowHeight="15"/>
  <cols>
    <col min="2" max="2" width="54.7109375" customWidth="1"/>
    <col min="3" max="3" width="19.85546875" customWidth="1"/>
    <col min="4" max="4" width="17.28515625" customWidth="1"/>
    <col min="5" max="5" width="15" customWidth="1"/>
    <col min="6" max="6" width="16.28515625" customWidth="1"/>
  </cols>
  <sheetData>
    <row r="2" spans="2:6">
      <c r="B2" s="44" t="s">
        <v>0</v>
      </c>
      <c r="C2" s="44"/>
      <c r="D2" s="44"/>
      <c r="E2" s="44"/>
      <c r="F2" s="44"/>
    </row>
    <row r="3" spans="2:6">
      <c r="B3" s="44" t="s">
        <v>1</v>
      </c>
      <c r="C3" s="44"/>
      <c r="D3" s="44"/>
      <c r="E3" s="44"/>
      <c r="F3" s="44"/>
    </row>
    <row r="4" spans="2:6">
      <c r="B4" s="44" t="s">
        <v>77</v>
      </c>
      <c r="C4" s="44"/>
      <c r="D4" s="44"/>
      <c r="E4" s="44"/>
      <c r="F4" s="44"/>
    </row>
    <row r="5" spans="2:6">
      <c r="B5" s="43" t="s">
        <v>76</v>
      </c>
      <c r="C5" s="43"/>
      <c r="D5" s="43"/>
      <c r="E5" s="43"/>
      <c r="F5" s="43"/>
    </row>
    <row r="6" spans="2:6" ht="66" customHeight="1">
      <c r="B6" s="108" t="s">
        <v>42</v>
      </c>
      <c r="C6" s="109" t="s">
        <v>109</v>
      </c>
      <c r="D6" s="109" t="s">
        <v>101</v>
      </c>
      <c r="E6" s="109" t="s">
        <v>102</v>
      </c>
      <c r="F6" s="110" t="s">
        <v>5</v>
      </c>
    </row>
    <row r="7" spans="2:6">
      <c r="B7" s="111" t="s">
        <v>43</v>
      </c>
      <c r="C7" s="112">
        <v>0</v>
      </c>
      <c r="D7" s="112">
        <v>0</v>
      </c>
      <c r="E7" s="112">
        <v>0</v>
      </c>
      <c r="F7" s="113">
        <f>Tabla16345[[#This Row],[Falta de medios audivisuales en puntos de atencion ]]+Tabla16345[[#This Row],[Mas Personal Medico]]+Tabla16345[[#This Row],[Adecuacion Instalaciones]]</f>
        <v>0</v>
      </c>
    </row>
    <row r="8" spans="2:6">
      <c r="B8" s="114" t="s">
        <v>44</v>
      </c>
      <c r="C8" s="115">
        <v>0</v>
      </c>
      <c r="D8" s="115">
        <v>0</v>
      </c>
      <c r="E8" s="115">
        <v>0</v>
      </c>
      <c r="F8" s="116">
        <f>Tabla16345[[#This Row],[Falta de medios audivisuales en puntos de atencion ]]+Tabla16345[[#This Row],[Mas Personal Medico]]+Tabla16345[[#This Row],[Adecuacion Instalaciones]]</f>
        <v>0</v>
      </c>
    </row>
    <row r="9" spans="2:6">
      <c r="B9" s="117" t="s">
        <v>45</v>
      </c>
      <c r="C9" s="112">
        <v>0</v>
      </c>
      <c r="D9" s="112">
        <v>0</v>
      </c>
      <c r="E9" s="112">
        <v>0</v>
      </c>
      <c r="F9" s="113">
        <f>Tabla16345[[#This Row],[Falta de medios audivisuales en puntos de atencion ]]+Tabla16345[[#This Row],[Mas Personal Medico]]+Tabla16345[[#This Row],[Adecuacion Instalaciones]]</f>
        <v>0</v>
      </c>
    </row>
    <row r="10" spans="2:6">
      <c r="B10" s="114" t="s">
        <v>46</v>
      </c>
      <c r="C10" s="115">
        <v>0</v>
      </c>
      <c r="D10" s="115">
        <v>0</v>
      </c>
      <c r="E10" s="115">
        <v>0</v>
      </c>
      <c r="F10" s="116">
        <f>Tabla16345[[#This Row],[Falta de medios audivisuales en puntos de atencion ]]+Tabla16345[[#This Row],[Mas Personal Medico]]+Tabla16345[[#This Row],[Adecuacion Instalaciones]]</f>
        <v>0</v>
      </c>
    </row>
    <row r="11" spans="2:6">
      <c r="B11" s="117" t="s">
        <v>47</v>
      </c>
      <c r="C11" s="112">
        <v>0</v>
      </c>
      <c r="D11" s="112">
        <v>0</v>
      </c>
      <c r="E11" s="112">
        <v>0</v>
      </c>
      <c r="F11" s="113">
        <f>Tabla16345[[#This Row],[Falta de medios audivisuales en puntos de atencion ]]+Tabla16345[[#This Row],[Mas Personal Medico]]+Tabla16345[[#This Row],[Adecuacion Instalaciones]]</f>
        <v>0</v>
      </c>
    </row>
    <row r="12" spans="2:6">
      <c r="B12" s="114" t="s">
        <v>48</v>
      </c>
      <c r="C12" s="115">
        <v>0</v>
      </c>
      <c r="D12" s="115">
        <v>0</v>
      </c>
      <c r="E12" s="115">
        <v>0</v>
      </c>
      <c r="F12" s="116">
        <f>Tabla16345[[#This Row],[Falta de medios audivisuales en puntos de atencion ]]+Tabla16345[[#This Row],[Mas Personal Medico]]+Tabla16345[[#This Row],[Adecuacion Instalaciones]]</f>
        <v>0</v>
      </c>
    </row>
    <row r="13" spans="2:6">
      <c r="B13" s="117" t="s">
        <v>49</v>
      </c>
      <c r="C13" s="112">
        <v>0</v>
      </c>
      <c r="D13" s="112">
        <v>0</v>
      </c>
      <c r="E13" s="112">
        <v>0</v>
      </c>
      <c r="F13" s="113">
        <f>Tabla16345[[#This Row],[Falta de medios audivisuales en puntos de atencion ]]+Tabla16345[[#This Row],[Mas Personal Medico]]+Tabla16345[[#This Row],[Adecuacion Instalaciones]]</f>
        <v>0</v>
      </c>
    </row>
    <row r="14" spans="2:6">
      <c r="B14" s="114" t="s">
        <v>50</v>
      </c>
      <c r="C14" s="115">
        <v>0</v>
      </c>
      <c r="D14" s="115">
        <v>0</v>
      </c>
      <c r="E14" s="115">
        <v>0</v>
      </c>
      <c r="F14" s="116">
        <f>Tabla16345[[#This Row],[Falta de medios audivisuales en puntos de atencion ]]+Tabla16345[[#This Row],[Mas Personal Medico]]+Tabla16345[[#This Row],[Adecuacion Instalaciones]]</f>
        <v>0</v>
      </c>
    </row>
    <row r="15" spans="2:6">
      <c r="B15" s="117" t="s">
        <v>51</v>
      </c>
      <c r="C15" s="112">
        <v>0</v>
      </c>
      <c r="D15" s="112">
        <v>0</v>
      </c>
      <c r="E15" s="112">
        <v>0</v>
      </c>
      <c r="F15" s="113">
        <f>Tabla16345[[#This Row],[Falta de medios audivisuales en puntos de atencion ]]+Tabla16345[[#This Row],[Mas Personal Medico]]+Tabla16345[[#This Row],[Adecuacion Instalaciones]]</f>
        <v>0</v>
      </c>
    </row>
    <row r="16" spans="2:6">
      <c r="B16" s="114" t="s">
        <v>52</v>
      </c>
      <c r="C16" s="115">
        <v>0</v>
      </c>
      <c r="D16" s="115">
        <v>0</v>
      </c>
      <c r="E16" s="115">
        <v>0</v>
      </c>
      <c r="F16" s="116">
        <f>Tabla16345[[#This Row],[Falta de medios audivisuales en puntos de atencion ]]+Tabla16345[[#This Row],[Mas Personal Medico]]+Tabla16345[[#This Row],[Adecuacion Instalaciones]]</f>
        <v>0</v>
      </c>
    </row>
    <row r="17" spans="2:6">
      <c r="B17" s="118" t="s">
        <v>53</v>
      </c>
      <c r="C17" s="112">
        <v>0</v>
      </c>
      <c r="D17" s="112">
        <v>0</v>
      </c>
      <c r="E17" s="112">
        <v>0</v>
      </c>
      <c r="F17" s="113">
        <f>Tabla16345[[#This Row],[Falta de medios audivisuales en puntos de atencion ]]+Tabla16345[[#This Row],[Mas Personal Medico]]+Tabla16345[[#This Row],[Adecuacion Instalaciones]]</f>
        <v>0</v>
      </c>
    </row>
    <row r="18" spans="2:6">
      <c r="B18" s="119" t="s">
        <v>54</v>
      </c>
      <c r="C18" s="115">
        <v>0</v>
      </c>
      <c r="D18" s="115">
        <v>0</v>
      </c>
      <c r="E18" s="115">
        <v>0</v>
      </c>
      <c r="F18" s="116">
        <f>Tabla16345[[#This Row],[Falta de medios audivisuales en puntos de atencion ]]+Tabla16345[[#This Row],[Mas Personal Medico]]+Tabla16345[[#This Row],[Adecuacion Instalaciones]]</f>
        <v>0</v>
      </c>
    </row>
    <row r="19" spans="2:6">
      <c r="B19" s="118" t="s">
        <v>55</v>
      </c>
      <c r="C19" s="112">
        <v>0</v>
      </c>
      <c r="D19" s="112">
        <v>0</v>
      </c>
      <c r="E19" s="112">
        <v>0</v>
      </c>
      <c r="F19" s="113">
        <f>Tabla16345[[#This Row],[Falta de medios audivisuales en puntos de atencion ]]+Tabla16345[[#This Row],[Mas Personal Medico]]+Tabla16345[[#This Row],[Adecuacion Instalaciones]]</f>
        <v>0</v>
      </c>
    </row>
    <row r="20" spans="2:6">
      <c r="B20" s="120" t="s">
        <v>56</v>
      </c>
      <c r="C20" s="115">
        <v>0</v>
      </c>
      <c r="D20" s="115">
        <v>0</v>
      </c>
      <c r="E20" s="115">
        <v>0</v>
      </c>
      <c r="F20" s="116">
        <f>Tabla16345[[#This Row],[Falta de medios audivisuales en puntos de atencion ]]+Tabla16345[[#This Row],[Mas Personal Medico]]+Tabla16345[[#This Row],[Adecuacion Instalaciones]]</f>
        <v>0</v>
      </c>
    </row>
    <row r="21" spans="2:6">
      <c r="B21" s="118" t="s">
        <v>57</v>
      </c>
      <c r="C21" s="112">
        <v>0</v>
      </c>
      <c r="D21" s="112">
        <v>0</v>
      </c>
      <c r="E21" s="112">
        <v>0</v>
      </c>
      <c r="F21" s="113">
        <f>Tabla16345[[#This Row],[Falta de medios audivisuales en puntos de atencion ]]+Tabla16345[[#This Row],[Mas Personal Medico]]+Tabla16345[[#This Row],[Adecuacion Instalaciones]]</f>
        <v>0</v>
      </c>
    </row>
    <row r="22" spans="2:6">
      <c r="B22" s="120" t="s">
        <v>68</v>
      </c>
      <c r="C22" s="115">
        <v>0</v>
      </c>
      <c r="D22" s="115">
        <v>0</v>
      </c>
      <c r="E22" s="115">
        <v>0</v>
      </c>
      <c r="F22" s="116">
        <f>Tabla16345[[#This Row],[Falta de medios audivisuales en puntos de atencion ]]+Tabla16345[[#This Row],[Mas Personal Medico]]+Tabla16345[[#This Row],[Adecuacion Instalaciones]]</f>
        <v>0</v>
      </c>
    </row>
    <row r="23" spans="2:6">
      <c r="B23" s="118" t="s">
        <v>112</v>
      </c>
      <c r="C23" s="112">
        <v>0</v>
      </c>
      <c r="D23" s="112">
        <v>1</v>
      </c>
      <c r="E23" s="112">
        <v>0</v>
      </c>
      <c r="F23" s="113">
        <f>Tabla16345[[#This Row],[Falta de medios audivisuales en puntos de atencion ]]+Tabla16345[[#This Row],[Mas Personal Medico]]+Tabla16345[[#This Row],[Adecuacion Instalaciones]]</f>
        <v>1</v>
      </c>
    </row>
    <row r="24" spans="2:6">
      <c r="B24" s="120" t="s">
        <v>58</v>
      </c>
      <c r="C24" s="115">
        <v>0</v>
      </c>
      <c r="D24" s="115">
        <v>0</v>
      </c>
      <c r="E24" s="115">
        <v>1</v>
      </c>
      <c r="F24" s="116">
        <f>Tabla16345[[#This Row],[Falta de medios audivisuales en puntos de atencion ]]+Tabla16345[[#This Row],[Mas Personal Medico]]+Tabla16345[[#This Row],[Adecuacion Instalaciones]]</f>
        <v>1</v>
      </c>
    </row>
    <row r="25" spans="2:6" ht="25.5">
      <c r="B25" s="121" t="s">
        <v>59</v>
      </c>
      <c r="C25" s="122">
        <f>SUM(C7:C24)</f>
        <v>0</v>
      </c>
      <c r="D25" s="122">
        <f>SUM(D7:D24)</f>
        <v>1</v>
      </c>
      <c r="E25" s="122">
        <f>SUM(E7:E24)</f>
        <v>1</v>
      </c>
      <c r="F25" s="97">
        <f>Tabla16345[[#This Row],[Falta de medios audivisuales en puntos de atencion ]]+Tabla16345[[#This Row],[Mas Personal Medico]]+Tabla16345[[#This Row],[Adecuacion Instalaciones]]</f>
        <v>2</v>
      </c>
    </row>
    <row r="27" spans="2:6">
      <c r="B27" s="23" t="s">
        <v>113</v>
      </c>
    </row>
    <row r="28" spans="2:6">
      <c r="B28" s="23" t="s">
        <v>114</v>
      </c>
    </row>
  </sheetData>
  <mergeCells count="4">
    <mergeCell ref="B2:F2"/>
    <mergeCell ref="B3:F3"/>
    <mergeCell ref="B4:F4"/>
    <mergeCell ref="B5:F5"/>
  </mergeCells>
  <pageMargins left="0.70866141732283472" right="0.70866141732283472" top="0.74803149606299213" bottom="0.74803149606299213" header="0.31496062992125984" footer="0.31496062992125984"/>
  <pageSetup scale="8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ESTADO ACTUAL</vt:lpstr>
      <vt:lpstr>SEGUN SERVICIO</vt:lpstr>
      <vt:lpstr>MEDIO</vt:lpstr>
      <vt:lpstr>ORIGEN MANIFESTACION</vt:lpstr>
      <vt:lpstr>SOLICITUD INFORMACION</vt:lpstr>
      <vt:lpstr>QUEJAS </vt:lpstr>
      <vt:lpstr>RECLAMOS</vt:lpstr>
      <vt:lpstr>SUGERENCIAS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Gregorio Ballesteros</dc:creator>
  <cp:lastModifiedBy>Jose Gregorio Ballesteros</cp:lastModifiedBy>
  <cp:lastPrinted>2018-05-10T16:22:41Z</cp:lastPrinted>
  <dcterms:created xsi:type="dcterms:W3CDTF">2018-05-04T13:03:28Z</dcterms:created>
  <dcterms:modified xsi:type="dcterms:W3CDTF">2018-08-17T17:20:50Z</dcterms:modified>
</cp:coreProperties>
</file>