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PRESUPUESTO-INML-2018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'PRESUPUESTO-INML-2018'!$A$1:$F$48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D17" i="1" l="1"/>
  <c r="D13" i="1"/>
  <c r="E27" i="1"/>
  <c r="E20" i="1"/>
  <c r="F20" i="1" s="1"/>
  <c r="D27" i="1" l="1"/>
  <c r="F25" i="1" l="1"/>
  <c r="F24" i="1"/>
  <c r="E18" i="1" l="1"/>
  <c r="E21" i="1"/>
  <c r="D21" i="1"/>
  <c r="F27" i="1"/>
  <c r="F14" i="1"/>
  <c r="F26" i="1"/>
  <c r="F23" i="1"/>
  <c r="F22" i="1"/>
  <c r="C21" i="1"/>
  <c r="F19" i="1"/>
  <c r="D18" i="1"/>
  <c r="C18" i="1"/>
  <c r="F17" i="1"/>
  <c r="F16" i="1"/>
  <c r="F15" i="1"/>
  <c r="F13" i="1"/>
  <c r="F12" i="1"/>
  <c r="D10" i="1"/>
  <c r="D9" i="1" s="1"/>
  <c r="C10" i="1"/>
  <c r="C9" i="1" s="1"/>
  <c r="C8" i="1" l="1"/>
  <c r="C28" i="1" s="1"/>
  <c r="C29" i="1" s="1"/>
  <c r="D8" i="1"/>
  <c r="D28" i="1" s="1"/>
  <c r="E10" i="1"/>
  <c r="E9" i="1" s="1"/>
  <c r="E8" i="1" s="1"/>
  <c r="E28" i="1" s="1"/>
  <c r="F10" i="1"/>
  <c r="F9" i="1" s="1"/>
  <c r="F18" i="1"/>
  <c r="F21" i="1"/>
  <c r="D29" i="1" l="1"/>
  <c r="F29" i="1" s="1"/>
  <c r="F8" i="1"/>
  <c r="F28" i="1" s="1"/>
</calcChain>
</file>

<file path=xl/sharedStrings.xml><?xml version="1.0" encoding="utf-8"?>
<sst xmlns="http://schemas.openxmlformats.org/spreadsheetml/2006/main" count="43" uniqueCount="43">
  <si>
    <t>INSTITUTO NACIONAL DE MEDICINA LEGAL Y CIENCIAS FORENSES</t>
  </si>
  <si>
    <t>SUBDIRECCION ADMINISTRATIVA Y FINANCIERA</t>
  </si>
  <si>
    <t>GRUPO NACIONAL DE GESTION PRESUPUESTAL</t>
  </si>
  <si>
    <t>OBSERVACION</t>
  </si>
  <si>
    <t>FUNCIONAMIENTO</t>
  </si>
  <si>
    <t>GASTOS DE PERSONAL</t>
  </si>
  <si>
    <t>Servicios Personales asociados a la nómina</t>
  </si>
  <si>
    <t>Sueldos de personal de nómina</t>
  </si>
  <si>
    <t>Prima Técnica</t>
  </si>
  <si>
    <t>Otros</t>
  </si>
  <si>
    <t>Otros Gastos Personales - DGPPN</t>
  </si>
  <si>
    <t>Horas extras, días festivos, e indemnización por vacaciones</t>
  </si>
  <si>
    <t>Servicios Personales Indirectos</t>
  </si>
  <si>
    <t>Contribuciones inherentes a la nómina sector privado y público</t>
  </si>
  <si>
    <t>GASTOS GENERALES</t>
  </si>
  <si>
    <t>Impuestos y multas</t>
  </si>
  <si>
    <t>Adquisición de bienes y servicios</t>
  </si>
  <si>
    <t>TRANSFERENCIAS</t>
  </si>
  <si>
    <t>Congreso de Medicina Legal</t>
  </si>
  <si>
    <t>Cuota de auditaje cotranal</t>
  </si>
  <si>
    <t>Sentencias y Conciliaciones</t>
  </si>
  <si>
    <t xml:space="preserve">INVERSIÓN </t>
  </si>
  <si>
    <t xml:space="preserve">TOTAL </t>
  </si>
  <si>
    <t>Fallos de la Corte Interamericana de Derechos humanos</t>
  </si>
  <si>
    <t>Seguro de Vida (Ley 16/88)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</si>
  <si>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37 : Por el cual se efectua una modificación en el presupuesto de Inversión por valor de $1.300.000.000</t>
    </r>
  </si>
  <si>
    <t>Fuente:  Grupo Nacional de Gestión Presupuestal-SIIF</t>
  </si>
  <si>
    <t>Reviso: Cesar Augusto Acuña Reyes- Coordinador Grupo Nacional de Gestión Presupuestal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</si>
  <si>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38 : Por el cual se efectua una modificación en el presupuesto de Inversión por valor de $400.000.000</t>
    </r>
  </si>
  <si>
    <t>ADICIONES
Acuerdo 37 - 38
Resolución 0011 - 3573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</si>
  <si>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Resolución 0011 de Marzo 8  de 2018 se corrigieron unos recursos y codigos en el anexo del Decreto de Liquidación por la suma de $327.429.309 en el presupuesto de Gastos Generales y $327.429.309 en el componente de trasnferencias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</si>
  <si>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Decreto 662 se aplazaron apropiaciones en el presupuesto por la suma de $1.209.197.765 en el componente de Gastos Generales y $2.132.000.000 en Inversión</t>
    </r>
  </si>
  <si>
    <t>APROPIACIÓN INICIAL 2018 Decreto 2236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</si>
  <si>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Decreto 2470 de diciembre 28 de 2018 se redujeron apropiaciones por la suma de $1.429.307.765 en Gastos Generales y $2.132.000.000 en inversión, para un total de $3.561.307.765</t>
    </r>
  </si>
  <si>
    <t>REDUCCIONES
Acuerdo 37 - 38
Resolución 0011
Decreto 2470</t>
  </si>
  <si>
    <t>•    Acuerdo No. 40: Por el cual se efectúa una modificación en el presupuesto de Funcionamiento por valor de $488.509.169</t>
  </si>
  <si>
    <t>MODIFICACIONES PRESUPUESTO A NIVEL DEL ANEXO DE DECRETO AÑO 2018</t>
  </si>
  <si>
    <t>Durante la vigencia fiscal 2018 se efectuarón adiciones y reducciones al presupuesto del Instituto así:</t>
  </si>
  <si>
    <t>Asi mismo se efectuarón los siguientes Acuerdos de Junta Directiva: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</si>
  <si>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Resolución 3573 de Octubre 22 de 2018 se adicionaron recursos en el anexo del Decreto de Liquidación por la suma de $4.662.000.000</t>
    </r>
  </si>
  <si>
    <t>APROPIACION DEFINITIVA 2018</t>
  </si>
  <si>
    <t>Elaboro: Cesar Augusto Acuña Reyes- Coordinador Grupo Nacional de Gestión Presupuestal</t>
  </si>
  <si>
    <t>Fecha: Enero 21-2019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</si>
</sst>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sz val="11.5"/>
      <name val="Symbol"/>
      <family val="1"/>
      <charset val="2"/>
    </font>
    <font>
      <sz val="7"/>
      <name val="Times New Roman"/>
      <family val="1"/>
    </font>
    <font>
      <b/>
      <sz val="11.5"/>
      <name val="Tahoma"/>
      <family val="2"/>
    </font>
    <font>
      <b/>
      <sz val="8"/>
      <name val="Arial"/>
      <family val="2"/>
    </font>
    <font>
      <sz val="11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left" vertical="center" wrapText="1" indent="4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left" vertical="center" wrapText="1" indent="4"/>
    </xf>
    <xf numFmtId="3" fontId="1" fillId="2" borderId="12" xfId="0" applyNumberFormat="1" applyFont="1" applyFill="1" applyBorder="1" applyAlignment="1">
      <alignment horizontal="right" vertical="center" wrapText="1"/>
    </xf>
    <xf numFmtId="3" fontId="1" fillId="2" borderId="13" xfId="0" applyNumberFormat="1" applyFont="1" applyFill="1" applyBorder="1" applyAlignment="1">
      <alignment horizontal="left" vertical="center" wrapText="1" indent="4"/>
    </xf>
    <xf numFmtId="3" fontId="1" fillId="2" borderId="14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left" vertical="center" wrapText="1" indent="2"/>
    </xf>
    <xf numFmtId="3" fontId="1" fillId="2" borderId="13" xfId="0" applyNumberFormat="1" applyFont="1" applyFill="1" applyBorder="1" applyAlignment="1">
      <alignment horizontal="left" vertical="center" wrapText="1" indent="2"/>
    </xf>
    <xf numFmtId="3" fontId="1" fillId="2" borderId="11" xfId="0" applyNumberFormat="1" applyFont="1" applyFill="1" applyBorder="1" applyAlignment="1">
      <alignment horizontal="left" vertical="center" wrapText="1" indent="2"/>
    </xf>
    <xf numFmtId="3" fontId="7" fillId="2" borderId="15" xfId="0" applyNumberFormat="1" applyFont="1" applyFill="1" applyBorder="1" applyAlignment="1">
      <alignment horizontal="center" vertical="center" wrapText="1"/>
    </xf>
    <xf numFmtId="3" fontId="8" fillId="2" borderId="16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3" fontId="0" fillId="2" borderId="11" xfId="0" applyNumberFormat="1" applyFont="1" applyFill="1" applyBorder="1" applyAlignment="1">
      <alignment horizontal="left" vertical="center" wrapText="1" indent="2"/>
    </xf>
    <xf numFmtId="0" fontId="13" fillId="0" borderId="0" xfId="0" applyFont="1" applyAlignment="1">
      <alignment vertical="top"/>
    </xf>
    <xf numFmtId="0" fontId="10" fillId="6" borderId="0" xfId="0" applyFont="1" applyFill="1" applyAlignment="1">
      <alignment horizontal="justify" vertical="justify" wrapText="1"/>
    </xf>
    <xf numFmtId="0" fontId="14" fillId="6" borderId="0" xfId="0" applyFont="1" applyFill="1" applyAlignment="1">
      <alignment horizontal="justify" vertical="justify" wrapText="1"/>
    </xf>
    <xf numFmtId="0" fontId="10" fillId="6" borderId="0" xfId="0" applyFont="1" applyFill="1" applyAlignment="1">
      <alignment horizontal="justify" vertical="justify" wrapText="1"/>
    </xf>
    <xf numFmtId="3" fontId="4" fillId="4" borderId="17" xfId="0" applyNumberFormat="1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2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tabSelected="1" zoomScaleNormal="100" workbookViewId="0"/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5" width="17.28515625" style="1" bestFit="1" customWidth="1"/>
    <col min="6" max="6" width="18.7109375" style="1" bestFit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41" t="s">
        <v>0</v>
      </c>
      <c r="C2" s="42"/>
      <c r="D2" s="42"/>
      <c r="E2" s="42"/>
      <c r="F2" s="43"/>
    </row>
    <row r="3" spans="2:8" ht="15.75" x14ac:dyDescent="0.25">
      <c r="B3" s="44" t="s">
        <v>1</v>
      </c>
      <c r="C3" s="45"/>
      <c r="D3" s="45"/>
      <c r="E3" s="45"/>
      <c r="F3" s="46"/>
    </row>
    <row r="4" spans="2:8" ht="15.75" x14ac:dyDescent="0.25">
      <c r="B4" s="44" t="s">
        <v>2</v>
      </c>
      <c r="C4" s="45"/>
      <c r="D4" s="45"/>
      <c r="E4" s="45"/>
      <c r="F4" s="46"/>
    </row>
    <row r="5" spans="2:8" ht="15.75" x14ac:dyDescent="0.25">
      <c r="B5" s="44" t="s">
        <v>36</v>
      </c>
      <c r="C5" s="45"/>
      <c r="D5" s="45"/>
      <c r="E5" s="45"/>
      <c r="F5" s="46"/>
    </row>
    <row r="6" spans="2:8" x14ac:dyDescent="0.2">
      <c r="B6" s="3"/>
      <c r="C6" s="4"/>
      <c r="D6" s="4"/>
      <c r="E6" s="4"/>
      <c r="F6" s="5"/>
    </row>
    <row r="7" spans="2:8" ht="51" x14ac:dyDescent="0.2">
      <c r="B7" s="6" t="s">
        <v>3</v>
      </c>
      <c r="C7" s="7" t="s">
        <v>32</v>
      </c>
      <c r="D7" s="7" t="s">
        <v>29</v>
      </c>
      <c r="E7" s="7" t="s">
        <v>34</v>
      </c>
      <c r="F7" s="8" t="s">
        <v>40</v>
      </c>
      <c r="G7" s="9"/>
      <c r="H7" s="10"/>
    </row>
    <row r="8" spans="2:8" ht="17.25" customHeight="1" x14ac:dyDescent="0.2">
      <c r="B8" s="11" t="s">
        <v>4</v>
      </c>
      <c r="C8" s="12">
        <f>+C9+C18+C21</f>
        <v>181852397558</v>
      </c>
      <c r="D8" s="12">
        <f>+D9+D18+D21</f>
        <v>5805367787</v>
      </c>
      <c r="E8" s="12">
        <f>+E9+E18+E21</f>
        <v>2572675552</v>
      </c>
      <c r="F8" s="12">
        <f>+F9+F18+F21</f>
        <v>185085089793</v>
      </c>
      <c r="G8" s="9"/>
      <c r="H8" s="13"/>
    </row>
    <row r="9" spans="2:8" s="17" customFormat="1" ht="15.75" customHeight="1" x14ac:dyDescent="0.2">
      <c r="B9" s="14" t="s">
        <v>5</v>
      </c>
      <c r="C9" s="15">
        <f>+C10+C16+C17</f>
        <v>159440560701</v>
      </c>
      <c r="D9" s="15">
        <f>+D10+D16+D17</f>
        <v>5012000000</v>
      </c>
      <c r="E9" s="15">
        <f>+E10+E16+E17</f>
        <v>448514971</v>
      </c>
      <c r="F9" s="15">
        <f>+F10+F16+F17</f>
        <v>164004045730</v>
      </c>
      <c r="G9" s="16"/>
      <c r="H9" s="13"/>
    </row>
    <row r="10" spans="2:8" ht="14.25" customHeight="1" x14ac:dyDescent="0.2">
      <c r="B10" s="18" t="s">
        <v>6</v>
      </c>
      <c r="C10" s="19">
        <f>+SUM(C11:C15)</f>
        <v>116665733084</v>
      </c>
      <c r="D10" s="19">
        <f>+SUM(D11:D15)</f>
        <v>4159000000</v>
      </c>
      <c r="E10" s="19">
        <f>+SUM(E11:E15)</f>
        <v>350000000</v>
      </c>
      <c r="F10" s="19">
        <f>+SUM(F11:F15)</f>
        <v>120474733084</v>
      </c>
      <c r="G10" s="9"/>
      <c r="H10" s="13"/>
    </row>
    <row r="11" spans="2:8" x14ac:dyDescent="0.2">
      <c r="B11" s="20" t="s">
        <v>7</v>
      </c>
      <c r="C11" s="21">
        <v>86388440712</v>
      </c>
      <c r="D11" s="21">
        <v>659000000</v>
      </c>
      <c r="E11" s="21">
        <v>251000000</v>
      </c>
      <c r="F11" s="21">
        <f t="shared" ref="F11:F17" si="0">+C11-E11+D11</f>
        <v>86796440712</v>
      </c>
      <c r="G11" s="9"/>
      <c r="H11" s="13"/>
    </row>
    <row r="12" spans="2:8" x14ac:dyDescent="0.2">
      <c r="B12" s="22" t="s">
        <v>8</v>
      </c>
      <c r="C12" s="23">
        <v>1561913530</v>
      </c>
      <c r="D12" s="23">
        <v>0</v>
      </c>
      <c r="E12" s="23">
        <v>99000000</v>
      </c>
      <c r="F12" s="23">
        <f t="shared" si="0"/>
        <v>1462913530</v>
      </c>
      <c r="G12" s="9"/>
      <c r="H12" s="13"/>
    </row>
    <row r="13" spans="2:8" x14ac:dyDescent="0.2">
      <c r="B13" s="22" t="s">
        <v>9</v>
      </c>
      <c r="C13" s="23">
        <v>28315953199</v>
      </c>
      <c r="D13" s="23">
        <f>3008000000+201000000</f>
        <v>3209000000</v>
      </c>
      <c r="E13" s="23">
        <v>0</v>
      </c>
      <c r="F13" s="23">
        <f t="shared" si="0"/>
        <v>31524953199</v>
      </c>
      <c r="G13" s="9"/>
      <c r="H13" s="13"/>
    </row>
    <row r="14" spans="2:8" x14ac:dyDescent="0.2">
      <c r="B14" s="22" t="s">
        <v>10</v>
      </c>
      <c r="C14" s="23">
        <v>0</v>
      </c>
      <c r="D14" s="23">
        <v>0</v>
      </c>
      <c r="E14" s="23">
        <v>0</v>
      </c>
      <c r="F14" s="23">
        <f t="shared" si="0"/>
        <v>0</v>
      </c>
      <c r="G14" s="9"/>
      <c r="H14" s="13"/>
    </row>
    <row r="15" spans="2:8" ht="25.5" x14ac:dyDescent="0.2">
      <c r="B15" s="24" t="s">
        <v>11</v>
      </c>
      <c r="C15" s="25">
        <v>399425643</v>
      </c>
      <c r="D15" s="25">
        <v>291000000</v>
      </c>
      <c r="E15" s="25">
        <v>0</v>
      </c>
      <c r="F15" s="25">
        <f t="shared" si="0"/>
        <v>690425643</v>
      </c>
      <c r="G15" s="9"/>
      <c r="H15" s="13"/>
    </row>
    <row r="16" spans="2:8" ht="14.25" customHeight="1" x14ac:dyDescent="0.2">
      <c r="B16" s="18" t="s">
        <v>12</v>
      </c>
      <c r="C16" s="19">
        <v>628034843</v>
      </c>
      <c r="D16" s="19">
        <v>0</v>
      </c>
      <c r="E16" s="19">
        <v>98514971</v>
      </c>
      <c r="F16" s="19">
        <f t="shared" si="0"/>
        <v>529519872</v>
      </c>
      <c r="G16" s="9"/>
      <c r="H16" s="13"/>
    </row>
    <row r="17" spans="2:8" ht="30.75" customHeight="1" x14ac:dyDescent="0.2">
      <c r="B17" s="18" t="s">
        <v>13</v>
      </c>
      <c r="C17" s="19">
        <v>42146792774</v>
      </c>
      <c r="D17" s="19">
        <f>704000000+149000000</f>
        <v>853000000</v>
      </c>
      <c r="E17" s="19">
        <v>0</v>
      </c>
      <c r="F17" s="19">
        <f t="shared" si="0"/>
        <v>42999792774</v>
      </c>
      <c r="G17" s="9"/>
      <c r="H17" s="13"/>
    </row>
    <row r="18" spans="2:8" s="17" customFormat="1" ht="15.75" customHeight="1" x14ac:dyDescent="0.2">
      <c r="B18" s="14" t="s">
        <v>14</v>
      </c>
      <c r="C18" s="15">
        <f>+SUM(C19:C20)</f>
        <v>20846176916</v>
      </c>
      <c r="D18" s="15">
        <f t="shared" ref="D18:F18" si="1">+SUM(D19:D20)</f>
        <v>327429309</v>
      </c>
      <c r="E18" s="15">
        <f>+SUM(E19:E20)</f>
        <v>1756737074</v>
      </c>
      <c r="F18" s="15">
        <f t="shared" si="1"/>
        <v>19416869151</v>
      </c>
      <c r="G18" s="16"/>
      <c r="H18" s="13"/>
    </row>
    <row r="19" spans="2:8" ht="14.25" customHeight="1" x14ac:dyDescent="0.2">
      <c r="B19" s="26" t="s">
        <v>15</v>
      </c>
      <c r="C19" s="21">
        <v>368262444</v>
      </c>
      <c r="D19" s="21">
        <v>0</v>
      </c>
      <c r="E19" s="21">
        <v>0</v>
      </c>
      <c r="F19" s="21">
        <f>+C19-E19+D19</f>
        <v>368262444</v>
      </c>
      <c r="G19" s="9"/>
      <c r="H19" s="13"/>
    </row>
    <row r="20" spans="2:8" ht="14.25" customHeight="1" x14ac:dyDescent="0.2">
      <c r="B20" s="27" t="s">
        <v>16</v>
      </c>
      <c r="C20" s="25">
        <v>20477914472</v>
      </c>
      <c r="D20" s="25">
        <v>327429309</v>
      </c>
      <c r="E20" s="25">
        <f>327429309+1209197765+220110000</f>
        <v>1756737074</v>
      </c>
      <c r="F20" s="25">
        <f>+C20-E20+D20</f>
        <v>19048606707</v>
      </c>
      <c r="G20" s="9"/>
      <c r="H20" s="13"/>
    </row>
    <row r="21" spans="2:8" s="17" customFormat="1" ht="15" customHeight="1" x14ac:dyDescent="0.2">
      <c r="B21" s="14" t="s">
        <v>17</v>
      </c>
      <c r="C21" s="15">
        <f>+SUM(C22:C26)</f>
        <v>1565659941</v>
      </c>
      <c r="D21" s="15">
        <f>+SUM(D22:D26)</f>
        <v>465938478</v>
      </c>
      <c r="E21" s="15">
        <f>+SUM(E22:E26)</f>
        <v>367423507</v>
      </c>
      <c r="F21" s="15">
        <f>+SUM(F22:F26)</f>
        <v>1664174912</v>
      </c>
      <c r="G21" s="16"/>
      <c r="H21" s="13"/>
    </row>
    <row r="22" spans="2:8" ht="14.25" customHeight="1" x14ac:dyDescent="0.2">
      <c r="B22" s="26" t="s">
        <v>18</v>
      </c>
      <c r="C22" s="21">
        <v>824731249</v>
      </c>
      <c r="D22" s="21">
        <v>327429309</v>
      </c>
      <c r="E22" s="21">
        <v>327429309</v>
      </c>
      <c r="F22" s="21">
        <f t="shared" ref="F22:F27" si="2">+C22-E22+D22</f>
        <v>824731249</v>
      </c>
      <c r="G22" s="9"/>
      <c r="H22" s="13"/>
    </row>
    <row r="23" spans="2:8" ht="14.25" customHeight="1" x14ac:dyDescent="0.2">
      <c r="B23" s="28" t="s">
        <v>19</v>
      </c>
      <c r="C23" s="23">
        <v>300760000</v>
      </c>
      <c r="D23" s="23">
        <v>83816431</v>
      </c>
      <c r="E23" s="23">
        <v>0</v>
      </c>
      <c r="F23" s="23">
        <f t="shared" si="2"/>
        <v>384576431</v>
      </c>
      <c r="G23" s="9"/>
      <c r="H23" s="13"/>
    </row>
    <row r="24" spans="2:8" ht="14.25" customHeight="1" x14ac:dyDescent="0.2">
      <c r="B24" s="34" t="s">
        <v>24</v>
      </c>
      <c r="C24" s="23">
        <v>175862428</v>
      </c>
      <c r="D24" s="23">
        <v>0</v>
      </c>
      <c r="E24" s="23">
        <v>39994198</v>
      </c>
      <c r="F24" s="23">
        <f t="shared" si="2"/>
        <v>135868230</v>
      </c>
      <c r="G24" s="9"/>
      <c r="H24" s="13"/>
    </row>
    <row r="25" spans="2:8" ht="26.25" customHeight="1" x14ac:dyDescent="0.2">
      <c r="B25" s="34" t="s">
        <v>23</v>
      </c>
      <c r="C25" s="23">
        <v>0</v>
      </c>
      <c r="D25" s="23">
        <v>0</v>
      </c>
      <c r="E25" s="23">
        <v>0</v>
      </c>
      <c r="F25" s="23">
        <f t="shared" si="2"/>
        <v>0</v>
      </c>
      <c r="G25" s="9"/>
      <c r="H25" s="13"/>
    </row>
    <row r="26" spans="2:8" ht="14.25" customHeight="1" x14ac:dyDescent="0.2">
      <c r="B26" s="28" t="s">
        <v>20</v>
      </c>
      <c r="C26" s="23">
        <v>264306264</v>
      </c>
      <c r="D26" s="23">
        <v>54692738</v>
      </c>
      <c r="E26" s="23">
        <v>0</v>
      </c>
      <c r="F26" s="23">
        <f t="shared" si="2"/>
        <v>318999002</v>
      </c>
      <c r="G26" s="9"/>
      <c r="H26" s="13"/>
    </row>
    <row r="27" spans="2:8" ht="15" customHeight="1" x14ac:dyDescent="0.2">
      <c r="B27" s="11" t="s">
        <v>21</v>
      </c>
      <c r="C27" s="12">
        <v>35687015352</v>
      </c>
      <c r="D27" s="12">
        <f>1300000000+400000000</f>
        <v>1700000000</v>
      </c>
      <c r="E27" s="12">
        <f>1300000000+400000000+2132000000</f>
        <v>3832000000</v>
      </c>
      <c r="F27" s="12">
        <f t="shared" si="2"/>
        <v>33555015352</v>
      </c>
      <c r="G27" s="9"/>
      <c r="H27" s="13"/>
    </row>
    <row r="28" spans="2:8" ht="18" customHeight="1" thickBot="1" x14ac:dyDescent="0.25">
      <c r="B28" s="29" t="s">
        <v>22</v>
      </c>
      <c r="C28" s="30">
        <f>+C8+C27</f>
        <v>217539412910</v>
      </c>
      <c r="D28" s="30">
        <f>+D8+D27</f>
        <v>7505367787</v>
      </c>
      <c r="E28" s="30">
        <f>+E8+E27</f>
        <v>6404675552</v>
      </c>
      <c r="F28" s="30">
        <f>F27+F8</f>
        <v>218640105145</v>
      </c>
      <c r="G28" s="9"/>
      <c r="H28" s="10"/>
    </row>
    <row r="29" spans="2:8" x14ac:dyDescent="0.2">
      <c r="B29" s="10"/>
      <c r="C29" s="12">
        <f>+C28</f>
        <v>217539412910</v>
      </c>
      <c r="D29" s="39">
        <f>+D28-E28</f>
        <v>1100692235</v>
      </c>
      <c r="E29" s="40"/>
      <c r="F29" s="12">
        <f>+C29+D29</f>
        <v>218640105145</v>
      </c>
      <c r="G29" s="9"/>
      <c r="H29" s="10"/>
    </row>
    <row r="30" spans="2:8" x14ac:dyDescent="0.2">
      <c r="E30" s="31"/>
    </row>
    <row r="31" spans="2:8" ht="14.25" x14ac:dyDescent="0.2">
      <c r="B31" s="47" t="s">
        <v>37</v>
      </c>
      <c r="C31" s="47"/>
      <c r="D31" s="47"/>
      <c r="E31" s="47"/>
      <c r="F31" s="47"/>
    </row>
    <row r="32" spans="2:8" ht="8.25" customHeight="1" x14ac:dyDescent="0.2">
      <c r="B32" s="32"/>
      <c r="C32" s="33"/>
      <c r="D32" s="33"/>
      <c r="E32" s="33"/>
      <c r="F32" s="33"/>
    </row>
    <row r="33" spans="2:6" ht="44.25" customHeight="1" x14ac:dyDescent="0.2">
      <c r="B33" s="38" t="s">
        <v>30</v>
      </c>
      <c r="C33" s="38"/>
      <c r="D33" s="38"/>
      <c r="E33" s="38"/>
      <c r="F33" s="38"/>
    </row>
    <row r="34" spans="2:6" ht="33.75" customHeight="1" x14ac:dyDescent="0.2">
      <c r="B34" s="38" t="s">
        <v>31</v>
      </c>
      <c r="C34" s="38"/>
      <c r="D34" s="38"/>
      <c r="E34" s="38"/>
      <c r="F34" s="38"/>
    </row>
    <row r="35" spans="2:6" ht="33.75" customHeight="1" x14ac:dyDescent="0.2">
      <c r="B35" s="38" t="s">
        <v>33</v>
      </c>
      <c r="C35" s="38"/>
      <c r="D35" s="38"/>
      <c r="E35" s="38"/>
      <c r="F35" s="38"/>
    </row>
    <row r="36" spans="2:6" ht="33.75" customHeight="1" x14ac:dyDescent="0.2">
      <c r="B36" s="38" t="s">
        <v>39</v>
      </c>
      <c r="C36" s="38"/>
      <c r="D36" s="38"/>
      <c r="E36" s="38"/>
      <c r="F36" s="38"/>
    </row>
    <row r="37" spans="2:6" ht="9" customHeight="1" x14ac:dyDescent="0.2"/>
    <row r="38" spans="2:6" ht="14.25" x14ac:dyDescent="0.2">
      <c r="B38" s="47" t="s">
        <v>38</v>
      </c>
      <c r="C38" s="47"/>
      <c r="D38" s="47"/>
      <c r="E38" s="47"/>
      <c r="F38" s="47"/>
    </row>
    <row r="40" spans="2:6" ht="15" customHeight="1" x14ac:dyDescent="0.2">
      <c r="B40" s="38" t="s">
        <v>25</v>
      </c>
      <c r="C40" s="38"/>
      <c r="D40" s="38"/>
      <c r="E40" s="38"/>
      <c r="F40" s="38"/>
    </row>
    <row r="41" spans="2:6" ht="15" customHeight="1" x14ac:dyDescent="0.2">
      <c r="B41" s="38" t="s">
        <v>28</v>
      </c>
      <c r="C41" s="38"/>
      <c r="D41" s="38"/>
      <c r="E41" s="38"/>
      <c r="F41" s="38"/>
    </row>
    <row r="42" spans="2:6" ht="15" customHeight="1" x14ac:dyDescent="0.2">
      <c r="B42" s="37" t="s">
        <v>35</v>
      </c>
      <c r="C42" s="38"/>
      <c r="D42" s="38"/>
      <c r="E42" s="38"/>
      <c r="F42" s="38"/>
    </row>
    <row r="43" spans="2:6" ht="15" customHeight="1" x14ac:dyDescent="0.2">
      <c r="B43" s="36"/>
      <c r="C43" s="36"/>
      <c r="D43" s="36"/>
      <c r="E43" s="36"/>
      <c r="F43" s="36"/>
    </row>
    <row r="45" spans="2:6" x14ac:dyDescent="0.2">
      <c r="B45" s="35" t="s">
        <v>26</v>
      </c>
    </row>
    <row r="46" spans="2:6" x14ac:dyDescent="0.2">
      <c r="B46" s="35" t="s">
        <v>41</v>
      </c>
    </row>
    <row r="47" spans="2:6" x14ac:dyDescent="0.2">
      <c r="B47" s="35" t="s">
        <v>27</v>
      </c>
    </row>
    <row r="48" spans="2:6" x14ac:dyDescent="0.2">
      <c r="B48" s="35" t="s">
        <v>42</v>
      </c>
    </row>
  </sheetData>
  <mergeCells count="14">
    <mergeCell ref="B42:F42"/>
    <mergeCell ref="D29:E29"/>
    <mergeCell ref="B2:F2"/>
    <mergeCell ref="B3:F3"/>
    <mergeCell ref="B4:F4"/>
    <mergeCell ref="B5:F5"/>
    <mergeCell ref="B41:F41"/>
    <mergeCell ref="B38:F38"/>
    <mergeCell ref="B40:F40"/>
    <mergeCell ref="B31:F31"/>
    <mergeCell ref="B33:F33"/>
    <mergeCell ref="B34:F34"/>
    <mergeCell ref="B36:F36"/>
    <mergeCell ref="B35:F35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PRESUPUESTO-INML-2018</vt:lpstr>
      <vt:lpstr>'PRESUPUESTO-INML-2018'!Área_de_impresión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cp:lastPrinted>2018-06-25T17:25:50Z</cp:lastPrinted>
  <dcterms:created xsi:type="dcterms:W3CDTF">2016-05-02T16:20:39Z</dcterms:created>
  <dcterms:modified xsi:type="dcterms:W3CDTF">2019-01-29T15:02:40Z</dcterms:modified>
</cp:coreProperties>
</file>