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735"/>
  </bookViews>
  <sheets>
    <sheet name="ESTADO ACTUAL" sheetId="2" r:id="rId1"/>
    <sheet name="MEDIO" sheetId="3" r:id="rId2"/>
    <sheet name="SOLICITUD INFORMACION" sheetId="7" r:id="rId3"/>
    <sheet name="QUEJAS " sheetId="6" r:id="rId4"/>
    <sheet name="RECLAMOS" sheetId="8" r:id="rId5"/>
    <sheet name="SUGERENCIAS " sheetId="9" r:id="rId6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8" i="3" l="1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B49" i="3"/>
  <c r="D32" i="3"/>
  <c r="F32" i="3" s="1"/>
  <c r="D31" i="3"/>
  <c r="D49" i="3" l="1"/>
  <c r="F49" i="3" s="1"/>
  <c r="F31" i="3"/>
  <c r="E23" i="9"/>
  <c r="E22" i="9"/>
  <c r="E21" i="9"/>
  <c r="E20" i="9"/>
  <c r="E19" i="9"/>
  <c r="E18" i="9"/>
  <c r="E17" i="9"/>
  <c r="E16" i="9"/>
  <c r="E15" i="9"/>
  <c r="E14" i="9"/>
  <c r="E13" i="9"/>
  <c r="E12" i="9"/>
  <c r="E11" i="9"/>
  <c r="E10" i="9"/>
  <c r="E9" i="9"/>
  <c r="E8" i="9"/>
  <c r="E7" i="9"/>
  <c r="E6" i="9"/>
  <c r="C48" i="2"/>
  <c r="B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C25" i="2"/>
  <c r="D48" i="2" l="1"/>
  <c r="B24" i="7"/>
  <c r="C24" i="7"/>
  <c r="D24" i="7"/>
  <c r="E24" i="7"/>
  <c r="F24" i="7"/>
  <c r="J24" i="7"/>
  <c r="K24" i="7"/>
  <c r="L24" i="7"/>
  <c r="M24" i="7"/>
  <c r="N7" i="7"/>
  <c r="N8" i="7"/>
  <c r="N10" i="7"/>
  <c r="N11" i="7"/>
  <c r="N12" i="7"/>
  <c r="N13" i="7"/>
  <c r="N14" i="7"/>
  <c r="N16" i="7"/>
  <c r="N17" i="7"/>
  <c r="N18" i="7"/>
  <c r="N19" i="7"/>
  <c r="N20" i="7"/>
  <c r="N21" i="7"/>
  <c r="N22" i="7"/>
  <c r="N23" i="7"/>
  <c r="N6" i="7"/>
  <c r="D24" i="9"/>
  <c r="C24" i="9"/>
  <c r="B24" i="9"/>
  <c r="C24" i="8"/>
  <c r="D24" i="8"/>
  <c r="E24" i="8"/>
  <c r="F24" i="8"/>
  <c r="G24" i="8"/>
  <c r="H24" i="8"/>
  <c r="I24" i="8"/>
  <c r="I15" i="7"/>
  <c r="N15" i="7" s="1"/>
  <c r="H9" i="7"/>
  <c r="H24" i="7" s="1"/>
  <c r="G9" i="7"/>
  <c r="G24" i="7" s="1"/>
  <c r="E24" i="9" l="1"/>
  <c r="I24" i="7"/>
  <c r="N9" i="7"/>
  <c r="N24" i="7" s="1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6" i="6"/>
  <c r="I24" i="6" l="1"/>
  <c r="H24" i="6"/>
  <c r="G24" i="6"/>
  <c r="F24" i="6"/>
  <c r="E24" i="6"/>
  <c r="D24" i="6"/>
  <c r="C24" i="6"/>
  <c r="H26" i="3" l="1"/>
  <c r="G26" i="3"/>
  <c r="F26" i="3"/>
  <c r="E26" i="3"/>
  <c r="D26" i="3"/>
  <c r="C26" i="3"/>
  <c r="B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D25" i="2"/>
  <c r="B24" i="2"/>
  <c r="B22" i="2"/>
  <c r="B21" i="2"/>
  <c r="B20" i="2"/>
  <c r="B18" i="2"/>
  <c r="B16" i="2"/>
  <c r="B12" i="2"/>
  <c r="B10" i="2"/>
  <c r="B25" i="2" l="1"/>
  <c r="I26" i="3"/>
</calcChain>
</file>

<file path=xl/sharedStrings.xml><?xml version="1.0" encoding="utf-8"?>
<sst xmlns="http://schemas.openxmlformats.org/spreadsheetml/2006/main" count="253" uniqueCount="113">
  <si>
    <t>INSTITUTO NACIONAL DE MEDICINA LEGAL Y CIENCIAS FORENSES</t>
  </si>
  <si>
    <t>GRUPO NACIONAL DE SERVICIO AL CIUDADANO</t>
  </si>
  <si>
    <t>Regional</t>
  </si>
  <si>
    <t>Demora Resultado</t>
  </si>
  <si>
    <t>Inrrespeto Compañeros</t>
  </si>
  <si>
    <t>Total</t>
  </si>
  <si>
    <t>Direccion General</t>
  </si>
  <si>
    <t>Secretaría General</t>
  </si>
  <si>
    <t>Subdireccion de Servicios Forenses</t>
  </si>
  <si>
    <t>Subdirección Administrativa y Financiera</t>
  </si>
  <si>
    <t>Oficina Jurídica</t>
  </si>
  <si>
    <t>Oficina de Planeación</t>
  </si>
  <si>
    <t>Oficina de Control Interno</t>
  </si>
  <si>
    <t>Oficina de Control Disciplinario interno</t>
  </si>
  <si>
    <t>Oficina de Personal</t>
  </si>
  <si>
    <t>Regional Bogota</t>
  </si>
  <si>
    <t>Regional Noroccidente</t>
  </si>
  <si>
    <t>Regional Nororiente</t>
  </si>
  <si>
    <t xml:space="preserve">Regional Norte </t>
  </si>
  <si>
    <t>Regional Occidente</t>
  </si>
  <si>
    <t>Regioanl Oriente</t>
  </si>
  <si>
    <t>Regioanl Sur</t>
  </si>
  <si>
    <t>Regional Suroccidente</t>
  </si>
  <si>
    <t>Fecha Inicial 01/01/2018</t>
  </si>
  <si>
    <t xml:space="preserve">Fecha Final </t>
  </si>
  <si>
    <t>Finalizados</t>
  </si>
  <si>
    <t>Pendientes</t>
  </si>
  <si>
    <t xml:space="preserve">Total </t>
  </si>
  <si>
    <t>MEDIO DE PRESENTACIÓN</t>
  </si>
  <si>
    <t>Buzon</t>
  </si>
  <si>
    <t>Correspondencia</t>
  </si>
  <si>
    <t>Correo Electrónico</t>
  </si>
  <si>
    <t>Fax</t>
  </si>
  <si>
    <t>Personal</t>
  </si>
  <si>
    <t>Tefónica</t>
  </si>
  <si>
    <t>Web</t>
  </si>
  <si>
    <t>Secretaria General</t>
  </si>
  <si>
    <t>Subdirección de Investigación Científica</t>
  </si>
  <si>
    <t>REPORTE CLASIFICACION SEGÚN SERVICIO</t>
  </si>
  <si>
    <t>Administrativo</t>
  </si>
  <si>
    <t>Forenses</t>
  </si>
  <si>
    <t>Usuarios Externos</t>
  </si>
  <si>
    <t>Usuarios Internos</t>
  </si>
  <si>
    <t>Regioanl Suroccidente</t>
  </si>
  <si>
    <t>REGIONAL</t>
  </si>
  <si>
    <t>DIRECCION GENERAL</t>
  </si>
  <si>
    <t>SECRETARÍA GENERAL</t>
  </si>
  <si>
    <t>SUBDIRECCIÓN DE SERVICIOS FORENSES</t>
  </si>
  <si>
    <t>SUBDIRECCIÓN DE INVESTIGACIÓN CIENTÍFICA</t>
  </si>
  <si>
    <t>SUBDIRECCIÓN ADMINISTRATIVA Y FINANCIERA</t>
  </si>
  <si>
    <t>OFICINA JURÍDICA</t>
  </si>
  <si>
    <t>OFICINA DE PLANEACIÓN</t>
  </si>
  <si>
    <t>OFICINA DE CONTROL INTERNO</t>
  </si>
  <si>
    <t>OFICINA DE CONTROL DISCIPLINARIO INTERNO</t>
  </si>
  <si>
    <t>OFICINA DE PERSONAL</t>
  </si>
  <si>
    <t>REGIONAL BOGOTA</t>
  </si>
  <si>
    <t>REGIONAL NOROCCIDENTE</t>
  </si>
  <si>
    <t>REGIONAL NORORIENTE</t>
  </si>
  <si>
    <t xml:space="preserve">REGIONAL NORTE </t>
  </si>
  <si>
    <t>REGIONAL OCCIDENTE</t>
  </si>
  <si>
    <t>REGIOANL ORIENTE</t>
  </si>
  <si>
    <t>REGIOANL SUR</t>
  </si>
  <si>
    <t>REGIONAL SUROCCIDENTE</t>
  </si>
  <si>
    <t xml:space="preserve">                                                                                         TOTAL</t>
  </si>
  <si>
    <t>Elaboro: Jose Gregorio Ballesteros</t>
  </si>
  <si>
    <t xml:space="preserve">Reviso: Yamile Romero Vanegas </t>
  </si>
  <si>
    <t xml:space="preserve">SECRETARIA GENERAL </t>
  </si>
  <si>
    <t xml:space="preserve">SUBDIRECCION DE SERVICIOS </t>
  </si>
  <si>
    <t>SUBDIRECCION DE INVESTIGACION CIENTIFICA</t>
  </si>
  <si>
    <t xml:space="preserve">SUBDIRECCION ADMINISTRATIVA Y FINANCIERA </t>
  </si>
  <si>
    <t>OFICINA JURIDICA</t>
  </si>
  <si>
    <t>OFICINA DE CONTROL INTERNO DISCIPLINARIO</t>
  </si>
  <si>
    <t>REGIONAL ORIENTE</t>
  </si>
  <si>
    <t xml:space="preserve">REGIONAL SUR </t>
  </si>
  <si>
    <t xml:space="preserve">REGIONAL SUR OCCIDENTE </t>
  </si>
  <si>
    <t xml:space="preserve">ESTADO ACTUAL DE LA  MANIFESTACIONES </t>
  </si>
  <si>
    <t xml:space="preserve">CAUSAS SOLICITUDES </t>
  </si>
  <si>
    <t>Maltrato Verbal y Fisico</t>
  </si>
  <si>
    <t>Inoportunidad en la Atencion</t>
  </si>
  <si>
    <t>Mala Atención al Usuario</t>
  </si>
  <si>
    <t xml:space="preserve">Incumplimiento Horario de trabajo </t>
  </si>
  <si>
    <t>AREAS Y REGIONALES</t>
  </si>
  <si>
    <t xml:space="preserve">Tramites Medicolegal </t>
  </si>
  <si>
    <t xml:space="preserve">Datos Estadisticos </t>
  </si>
  <si>
    <t xml:space="preserve">Otras Causas </t>
  </si>
  <si>
    <t xml:space="preserve">Personas Desaparecidas </t>
  </si>
  <si>
    <t xml:space="preserve">Notificaciones Judiciales </t>
  </si>
  <si>
    <t xml:space="preserve">Capacitacion </t>
  </si>
  <si>
    <t xml:space="preserve">Solicitud Laboral </t>
  </si>
  <si>
    <t xml:space="preserve">Procesos Administrativos </t>
  </si>
  <si>
    <t xml:space="preserve">Entrevistas </t>
  </si>
  <si>
    <t xml:space="preserve">No Corresponde a la Entidad </t>
  </si>
  <si>
    <t xml:space="preserve">Informacion Funcionarios </t>
  </si>
  <si>
    <t>Demora Resultados</t>
  </si>
  <si>
    <t>No aplica a la Entidad</t>
  </si>
  <si>
    <t>Falta de Personal</t>
  </si>
  <si>
    <t>Falta elementos en sala de Atencion</t>
  </si>
  <si>
    <t>Solicitud Cita Medico Legal</t>
  </si>
  <si>
    <t>Entre funcionarios INMLCF</t>
  </si>
  <si>
    <t>Mas Personal Medico</t>
  </si>
  <si>
    <t>Adecuacion Instalaciones</t>
  </si>
  <si>
    <t xml:space="preserve">Certificacion Alcohocensores </t>
  </si>
  <si>
    <t xml:space="preserve">Tramile Irrgular </t>
  </si>
  <si>
    <t xml:space="preserve">total manifestaciones </t>
  </si>
  <si>
    <t>Total 330</t>
  </si>
  <si>
    <t xml:space="preserve">falta de medios audivisuales en puntos de atencion </t>
  </si>
  <si>
    <t xml:space="preserve">Usuarios Internos </t>
  </si>
  <si>
    <t>Aprobo: Dra Claudia Adriana Garcia Fino - Subdirectora de Servicios Forenses</t>
  </si>
  <si>
    <t xml:space="preserve">ORIGEN DE LA PRESENTACION </t>
  </si>
  <si>
    <t>TOTAL 258</t>
  </si>
  <si>
    <t>CAUSAS QUEJAS  64</t>
  </si>
  <si>
    <t>CAUSAS RECLAMOS  4</t>
  </si>
  <si>
    <t>CAUSAS SUGERENCIAS  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</si>
</sst>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SansSerif"/>
    </font>
    <font>
      <sz val="10"/>
      <color indexed="8"/>
      <name val="SansSerif"/>
    </font>
    <font>
      <sz val="10"/>
      <color indexed="8"/>
      <name val="Arial"/>
      <family val="2"/>
    </font>
    <font>
      <b/>
      <sz val="10"/>
      <color rgb="FF000000"/>
      <name val="Arial"/>
      <family val="2"/>
    </font>
    <font>
      <b/>
      <sz val="9"/>
      <color theme="1"/>
      <name val="Arial"/>
      <family val="2"/>
    </font>
    <font>
      <b/>
      <sz val="10"/>
      <color rgb="FF000000"/>
      <name val="Times New Roman"/>
      <family val="1"/>
    </font>
    <font>
      <sz val="11"/>
      <color theme="1" tint="4.9989318521683403E-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indexed="8"/>
      <name val="Arial"/>
      <family val="2"/>
    </font>
    <font>
      <sz val="8"/>
      <color theme="1"/>
      <name val="Calibri"/>
      <family val="2"/>
      <scheme val="minor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color theme="3" tint="-0.249977111117893"/>
      <name val="Arial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3" borderId="2" xfId="0" applyFont="1" applyFill="1" applyBorder="1" applyAlignment="1">
      <alignment horizontal="center" vertical="top" wrapText="1"/>
    </xf>
    <xf numFmtId="0" fontId="1" fillId="2" borderId="7" xfId="0" applyFont="1" applyFill="1" applyBorder="1" applyAlignment="1" applyProtection="1">
      <alignment horizontal="center" vertical="top" wrapText="1"/>
    </xf>
    <xf numFmtId="0" fontId="1" fillId="2" borderId="8" xfId="0" applyFont="1" applyFill="1" applyBorder="1" applyAlignment="1" applyProtection="1">
      <alignment horizontal="center" vertical="top" wrapText="1"/>
    </xf>
    <xf numFmtId="0" fontId="1" fillId="2" borderId="9" xfId="0" applyFont="1" applyFill="1" applyBorder="1" applyAlignment="1" applyProtection="1">
      <alignment horizontal="center" vertical="top" wrapText="1"/>
    </xf>
    <xf numFmtId="0" fontId="4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0" fontId="1" fillId="2" borderId="10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left" vertical="top"/>
    </xf>
    <xf numFmtId="0" fontId="1" fillId="2" borderId="12" xfId="0" applyFont="1" applyFill="1" applyBorder="1" applyAlignment="1" applyProtection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 applyProtection="1">
      <alignment horizontal="center" vertical="top" wrapText="1"/>
    </xf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1" fillId="2" borderId="14" xfId="0" applyFont="1" applyFill="1" applyBorder="1" applyAlignment="1" applyProtection="1">
      <alignment horizontal="center" vertical="top" wrapText="1"/>
    </xf>
    <xf numFmtId="0" fontId="1" fillId="2" borderId="15" xfId="0" applyFont="1" applyFill="1" applyBorder="1" applyAlignment="1" applyProtection="1">
      <alignment horizontal="center" vertical="top" wrapText="1"/>
    </xf>
    <xf numFmtId="0" fontId="4" fillId="0" borderId="2" xfId="0" applyFont="1" applyBorder="1" applyAlignment="1">
      <alignment horizontal="left" vertical="center"/>
    </xf>
    <xf numFmtId="0" fontId="1" fillId="2" borderId="10" xfId="0" applyFont="1" applyFill="1" applyBorder="1" applyAlignment="1" applyProtection="1">
      <alignment horizontal="center" vertical="top" wrapText="1"/>
    </xf>
    <xf numFmtId="0" fontId="1" fillId="2" borderId="8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1" fillId="2" borderId="11" xfId="0" applyFont="1" applyFill="1" applyBorder="1" applyAlignment="1" applyProtection="1">
      <alignment horizontal="center" vertical="top" wrapText="1"/>
    </xf>
    <xf numFmtId="0" fontId="1" fillId="2" borderId="13" xfId="0" applyFont="1" applyFill="1" applyBorder="1" applyAlignment="1" applyProtection="1">
      <alignment horizontal="center" vertical="top" wrapText="1"/>
    </xf>
    <xf numFmtId="0" fontId="3" fillId="0" borderId="0" xfId="0" applyFont="1" applyAlignment="1">
      <alignment horizontal="center"/>
    </xf>
    <xf numFmtId="0" fontId="1" fillId="2" borderId="6" xfId="0" applyFont="1" applyFill="1" applyBorder="1" applyAlignment="1" applyProtection="1">
      <alignment horizontal="center" vertical="top" wrapText="1"/>
    </xf>
    <xf numFmtId="0" fontId="4" fillId="0" borderId="2" xfId="0" applyFont="1" applyBorder="1" applyAlignment="1">
      <alignment vertical="center"/>
    </xf>
    <xf numFmtId="0" fontId="1" fillId="2" borderId="2" xfId="0" applyFont="1" applyFill="1" applyBorder="1" applyAlignment="1" applyProtection="1">
      <alignment horizontal="left" vertical="top"/>
    </xf>
    <xf numFmtId="0" fontId="7" fillId="3" borderId="10" xfId="0" applyFont="1" applyFill="1" applyBorder="1" applyAlignment="1" applyProtection="1">
      <alignment horizontal="center" vertical="top" wrapText="1"/>
    </xf>
    <xf numFmtId="0" fontId="7" fillId="3" borderId="8" xfId="0" applyFont="1" applyFill="1" applyBorder="1" applyAlignment="1" applyProtection="1">
      <alignment horizontal="center" vertical="top" wrapText="1"/>
    </xf>
    <xf numFmtId="0" fontId="7" fillId="3" borderId="11" xfId="0" applyFont="1" applyFill="1" applyBorder="1" applyAlignment="1" applyProtection="1">
      <alignment horizontal="center" vertical="top"/>
    </xf>
    <xf numFmtId="0" fontId="7" fillId="3" borderId="2" xfId="0" applyFont="1" applyFill="1" applyBorder="1" applyAlignment="1" applyProtection="1">
      <alignment horizontal="center" vertical="top"/>
    </xf>
    <xf numFmtId="0" fontId="7" fillId="3" borderId="12" xfId="0" applyFont="1" applyFill="1" applyBorder="1" applyAlignment="1" applyProtection="1">
      <alignment horizontal="center" vertical="top"/>
    </xf>
    <xf numFmtId="0" fontId="7" fillId="3" borderId="7" xfId="0" applyFont="1" applyFill="1" applyBorder="1" applyAlignment="1" applyProtection="1">
      <alignment horizontal="center" vertical="top"/>
    </xf>
    <xf numFmtId="0" fontId="0" fillId="0" borderId="2" xfId="0" applyBorder="1" applyAlignment="1">
      <alignment horizontal="center"/>
    </xf>
    <xf numFmtId="0" fontId="7" fillId="3" borderId="16" xfId="0" applyFont="1" applyFill="1" applyBorder="1" applyAlignment="1" applyProtection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</xf>
    <xf numFmtId="0" fontId="8" fillId="4" borderId="18" xfId="0" applyFont="1" applyFill="1" applyBorder="1" applyAlignment="1">
      <alignment vertical="center" wrapText="1"/>
    </xf>
    <xf numFmtId="0" fontId="9" fillId="0" borderId="19" xfId="0" applyFont="1" applyBorder="1" applyAlignment="1">
      <alignment vertical="center"/>
    </xf>
    <xf numFmtId="0" fontId="10" fillId="4" borderId="18" xfId="0" applyFont="1" applyFill="1" applyBorder="1" applyAlignment="1">
      <alignment vertical="center"/>
    </xf>
    <xf numFmtId="0" fontId="8" fillId="4" borderId="18" xfId="0" applyFont="1" applyFill="1" applyBorder="1" applyAlignment="1">
      <alignment vertical="center"/>
    </xf>
    <xf numFmtId="0" fontId="7" fillId="3" borderId="11" xfId="0" applyFont="1" applyFill="1" applyBorder="1" applyAlignment="1" applyProtection="1">
      <alignment horizontal="center"/>
    </xf>
    <xf numFmtId="0" fontId="7" fillId="3" borderId="2" xfId="0" applyFont="1" applyFill="1" applyBorder="1" applyAlignment="1" applyProtection="1">
      <alignment horizontal="center"/>
    </xf>
    <xf numFmtId="0" fontId="7" fillId="3" borderId="12" xfId="0" applyFont="1" applyFill="1" applyBorder="1" applyAlignment="1" applyProtection="1">
      <alignment horizontal="center"/>
    </xf>
    <xf numFmtId="0" fontId="7" fillId="3" borderId="8" xfId="0" applyFont="1" applyFill="1" applyBorder="1" applyAlignment="1" applyProtection="1">
      <alignment horizontal="center" wrapText="1"/>
    </xf>
    <xf numFmtId="0" fontId="7" fillId="3" borderId="7" xfId="0" applyFont="1" applyFill="1" applyBorder="1" applyAlignment="1" applyProtection="1">
      <alignment horizontal="center"/>
    </xf>
    <xf numFmtId="0" fontId="3" fillId="0" borderId="13" xfId="0" applyFont="1" applyBorder="1" applyAlignment="1">
      <alignment horizontal="center"/>
    </xf>
    <xf numFmtId="0" fontId="1" fillId="2" borderId="0" xfId="0" applyFont="1" applyFill="1" applyBorder="1" applyAlignment="1" applyProtection="1">
      <alignment horizontal="center" vertical="top" wrapText="1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top"/>
    </xf>
    <xf numFmtId="0" fontId="13" fillId="2" borderId="2" xfId="0" applyFont="1" applyFill="1" applyBorder="1" applyAlignment="1" applyProtection="1">
      <alignment horizontal="center" vertical="top" wrapText="1"/>
    </xf>
    <xf numFmtId="0" fontId="0" fillId="0" borderId="3" xfId="0" applyBorder="1"/>
    <xf numFmtId="0" fontId="1" fillId="2" borderId="4" xfId="0" applyFont="1" applyFill="1" applyBorder="1" applyAlignment="1" applyProtection="1">
      <alignment horizontal="center" vertical="top" wrapText="1"/>
    </xf>
    <xf numFmtId="0" fontId="3" fillId="0" borderId="21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1" fillId="2" borderId="23" xfId="0" applyFont="1" applyFill="1" applyBorder="1" applyAlignment="1" applyProtection="1">
      <alignment horizontal="left" vertical="top" wrapText="1"/>
    </xf>
    <xf numFmtId="0" fontId="3" fillId="0" borderId="1" xfId="0" applyFont="1" applyBorder="1" applyAlignment="1">
      <alignment horizontal="center"/>
    </xf>
    <xf numFmtId="0" fontId="1" fillId="2" borderId="24" xfId="0" applyFont="1" applyFill="1" applyBorder="1" applyAlignment="1" applyProtection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2" borderId="3" xfId="0" applyFont="1" applyFill="1" applyBorder="1" applyAlignment="1" applyProtection="1">
      <alignment wrapText="1"/>
    </xf>
    <xf numFmtId="0" fontId="1" fillId="2" borderId="26" xfId="0" applyFont="1" applyFill="1" applyBorder="1" applyAlignment="1" applyProtection="1">
      <alignment wrapText="1"/>
    </xf>
    <xf numFmtId="0" fontId="0" fillId="5" borderId="0" xfId="0" applyFill="1"/>
    <xf numFmtId="0" fontId="14" fillId="0" borderId="0" xfId="0" applyFont="1"/>
    <xf numFmtId="0" fontId="2" fillId="5" borderId="0" xfId="0" applyFont="1" applyFill="1" applyBorder="1" applyAlignment="1" applyProtection="1">
      <alignment horizontal="center" vertical="top" wrapText="1"/>
    </xf>
    <xf numFmtId="0" fontId="1" fillId="6" borderId="7" xfId="0" applyFont="1" applyFill="1" applyBorder="1" applyAlignment="1" applyProtection="1">
      <alignment horizontal="center" vertical="center" wrapText="1"/>
    </xf>
    <xf numFmtId="0" fontId="1" fillId="6" borderId="2" xfId="0" applyFont="1" applyFill="1" applyBorder="1" applyAlignment="1" applyProtection="1">
      <alignment horizontal="center" wrapText="1"/>
    </xf>
    <xf numFmtId="0" fontId="1" fillId="6" borderId="2" xfId="0" applyFont="1" applyFill="1" applyBorder="1" applyAlignment="1" applyProtection="1">
      <alignment horizontal="center" vertical="center" wrapText="1"/>
    </xf>
    <xf numFmtId="0" fontId="1" fillId="6" borderId="13" xfId="0" applyFont="1" applyFill="1" applyBorder="1" applyAlignment="1" applyProtection="1">
      <alignment horizontal="center" vertical="center" wrapText="1"/>
    </xf>
    <xf numFmtId="0" fontId="12" fillId="6" borderId="2" xfId="0" applyFont="1" applyFill="1" applyBorder="1" applyAlignment="1">
      <alignment horizontal="center" wrapText="1"/>
    </xf>
    <xf numFmtId="0" fontId="1" fillId="6" borderId="25" xfId="0" applyFont="1" applyFill="1" applyBorder="1" applyAlignment="1" applyProtection="1">
      <alignment horizontal="center" vertical="center" wrapText="1"/>
    </xf>
    <xf numFmtId="0" fontId="1" fillId="6" borderId="20" xfId="0" applyFont="1" applyFill="1" applyBorder="1" applyAlignment="1" applyProtection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 applyProtection="1">
      <alignment horizontal="center" vertical="center" textRotation="90" wrapText="1"/>
    </xf>
    <xf numFmtId="0" fontId="7" fillId="6" borderId="14" xfId="0" applyFont="1" applyFill="1" applyBorder="1" applyAlignment="1" applyProtection="1">
      <alignment horizontal="center" vertical="center" textRotation="90" wrapText="1"/>
    </xf>
    <xf numFmtId="0" fontId="2" fillId="6" borderId="14" xfId="0" applyFont="1" applyFill="1" applyBorder="1" applyAlignment="1" applyProtection="1">
      <alignment horizontal="center" vertical="center" wrapText="1"/>
    </xf>
    <xf numFmtId="0" fontId="11" fillId="6" borderId="2" xfId="0" applyFont="1" applyFill="1" applyBorder="1" applyAlignment="1">
      <alignment horizontal="center" vertical="center" textRotation="90" wrapText="1"/>
    </xf>
    <xf numFmtId="0" fontId="6" fillId="6" borderId="2" xfId="0" applyFont="1" applyFill="1" applyBorder="1" applyAlignment="1" applyProtection="1">
      <alignment horizontal="center" vertical="center" textRotation="90" wrapText="1"/>
    </xf>
    <xf numFmtId="0" fontId="8" fillId="7" borderId="17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 applyProtection="1">
      <alignment horizontal="center" vertical="center" textRotation="90" wrapText="1"/>
    </xf>
    <xf numFmtId="0" fontId="1" fillId="5" borderId="0" xfId="0" applyFont="1" applyFill="1" applyBorder="1" applyAlignment="1" applyProtection="1">
      <alignment horizontal="center" vertical="top" wrapText="1"/>
    </xf>
    <xf numFmtId="14" fontId="1" fillId="5" borderId="0" xfId="0" applyNumberFormat="1" applyFont="1" applyFill="1" applyBorder="1" applyAlignment="1" applyProtection="1">
      <alignment horizontal="center" vertical="top" wrapText="1"/>
    </xf>
    <xf numFmtId="0" fontId="15" fillId="3" borderId="10" xfId="0" applyFont="1" applyFill="1" applyBorder="1" applyAlignment="1" applyProtection="1">
      <alignment horizontal="center" vertical="top" wrapText="1"/>
    </xf>
    <xf numFmtId="0" fontId="16" fillId="3" borderId="8" xfId="0" applyFont="1" applyFill="1" applyBorder="1" applyAlignment="1" applyProtection="1">
      <alignment horizontal="center" vertical="top" wrapText="1"/>
    </xf>
    <xf numFmtId="0" fontId="15" fillId="3" borderId="8" xfId="0" applyFont="1" applyFill="1" applyBorder="1" applyAlignment="1" applyProtection="1">
      <alignment horizontal="center" vertical="top" wrapText="1"/>
    </xf>
    <xf numFmtId="0" fontId="17" fillId="0" borderId="2" xfId="0" applyFont="1" applyBorder="1" applyAlignment="1">
      <alignment horizontal="center"/>
    </xf>
    <xf numFmtId="0" fontId="17" fillId="3" borderId="8" xfId="0" applyFont="1" applyFill="1" applyBorder="1" applyAlignment="1" applyProtection="1">
      <alignment horizontal="center" vertical="top" wrapText="1"/>
    </xf>
    <xf numFmtId="0" fontId="18" fillId="3" borderId="10" xfId="0" applyFont="1" applyFill="1" applyBorder="1" applyAlignment="1" applyProtection="1">
      <alignment horizontal="center" vertical="top" wrapText="1"/>
    </xf>
    <xf numFmtId="0" fontId="18" fillId="3" borderId="2" xfId="0" applyFont="1" applyFill="1" applyBorder="1" applyAlignment="1" applyProtection="1">
      <alignment horizontal="center" vertical="top" wrapText="1"/>
    </xf>
    <xf numFmtId="0" fontId="18" fillId="3" borderId="9" xfId="0" applyFont="1" applyFill="1" applyBorder="1" applyAlignment="1" applyProtection="1">
      <alignment horizontal="center" vertical="top" wrapText="1"/>
    </xf>
    <xf numFmtId="0" fontId="18" fillId="3" borderId="8" xfId="0" applyFont="1" applyFill="1" applyBorder="1" applyAlignment="1" applyProtection="1">
      <alignment horizontal="center" vertical="top" wrapText="1"/>
    </xf>
    <xf numFmtId="0" fontId="18" fillId="3" borderId="2" xfId="0" applyFont="1" applyFill="1" applyBorder="1" applyAlignment="1" applyProtection="1">
      <alignment horizontal="center" vertical="top"/>
    </xf>
    <xf numFmtId="0" fontId="18" fillId="3" borderId="12" xfId="0" applyFont="1" applyFill="1" applyBorder="1" applyAlignment="1" applyProtection="1">
      <alignment horizontal="center" vertical="top"/>
    </xf>
    <xf numFmtId="0" fontId="18" fillId="3" borderId="7" xfId="0" applyFont="1" applyFill="1" applyBorder="1" applyAlignment="1" applyProtection="1">
      <alignment horizontal="center" vertical="top"/>
    </xf>
    <xf numFmtId="0" fontId="0" fillId="0" borderId="2" xfId="0" applyBorder="1" applyAlignment="1">
      <alignment horizontal="center" vertical="center"/>
    </xf>
    <xf numFmtId="0" fontId="19" fillId="3" borderId="8" xfId="0" applyFont="1" applyFill="1" applyBorder="1" applyAlignment="1" applyProtection="1">
      <alignment horizontal="center" vertical="top" wrapText="1"/>
    </xf>
    <xf numFmtId="0" fontId="13" fillId="3" borderId="8" xfId="0" applyFont="1" applyFill="1" applyBorder="1" applyAlignment="1" applyProtection="1">
      <alignment horizontal="center" vertical="top" wrapText="1"/>
    </xf>
    <xf numFmtId="0" fontId="1" fillId="5" borderId="0" xfId="0" applyFont="1" applyFill="1" applyBorder="1" applyAlignment="1" applyProtection="1">
      <alignment horizontal="center" vertical="top" wrapText="1"/>
    </xf>
    <xf numFmtId="0" fontId="1" fillId="6" borderId="3" xfId="0" applyFont="1" applyFill="1" applyBorder="1" applyAlignment="1" applyProtection="1">
      <alignment horizontal="center" wrapText="1"/>
    </xf>
    <xf numFmtId="0" fontId="1" fillId="6" borderId="26" xfId="0" applyFont="1" applyFill="1" applyBorder="1" applyAlignment="1" applyProtection="1">
      <alignment horizontal="center" wrapText="1"/>
    </xf>
    <xf numFmtId="0" fontId="12" fillId="6" borderId="3" xfId="0" applyFont="1" applyFill="1" applyBorder="1" applyAlignment="1">
      <alignment horizontal="center" wrapText="1"/>
    </xf>
    <xf numFmtId="0" fontId="12" fillId="6" borderId="26" xfId="0" applyFont="1" applyFill="1" applyBorder="1" applyAlignment="1">
      <alignment horizontal="center" wrapText="1"/>
    </xf>
    <xf numFmtId="0" fontId="1" fillId="2" borderId="3" xfId="0" applyFont="1" applyFill="1" applyBorder="1" applyAlignment="1" applyProtection="1">
      <alignment horizontal="center" wrapText="1"/>
    </xf>
    <xf numFmtId="0" fontId="1" fillId="2" borderId="26" xfId="0" applyFont="1" applyFill="1" applyBorder="1" applyAlignment="1" applyProtection="1">
      <alignment horizontal="center" wrapText="1"/>
    </xf>
    <xf numFmtId="0" fontId="5" fillId="5" borderId="0" xfId="0" applyFont="1" applyFill="1" applyBorder="1" applyAlignment="1" applyProtection="1">
      <alignment horizontal="center" vertical="top" wrapText="1"/>
    </xf>
    <xf numFmtId="0" fontId="6" fillId="5" borderId="0" xfId="0" applyFont="1" applyFill="1" applyBorder="1" applyAlignment="1" applyProtection="1">
      <alignment horizontal="center" vertical="top" wrapText="1"/>
    </xf>
    <xf numFmtId="0" fontId="2" fillId="5" borderId="0" xfId="0" applyFont="1" applyFill="1" applyBorder="1" applyAlignment="1" applyProtection="1">
      <alignment horizontal="center" vertical="top" wrapText="1"/>
    </xf>
    <xf numFmtId="0" fontId="7" fillId="5" borderId="0" xfId="0" applyFont="1" applyFill="1" applyBorder="1" applyAlignment="1" applyProtection="1">
      <alignment horizontal="center" vertical="top" wrapText="1"/>
    </xf>
    <xf numFmtId="0" fontId="1" fillId="3" borderId="8" xfId="0" applyFont="1" applyFill="1" applyBorder="1" applyAlignment="1" applyProtection="1">
      <alignment horizontal="center" vertical="top" wrapText="1"/>
    </xf>
    <xf numFmtId="0" fontId="1" fillId="3" borderId="2" xfId="0" applyFont="1" applyFill="1" applyBorder="1" applyAlignment="1" applyProtection="1">
      <alignment horizontal="center" vertical="top"/>
    </xf>
    <xf numFmtId="0" fontId="1" fillId="3" borderId="11" xfId="0" applyFont="1" applyFill="1" applyBorder="1" applyAlignment="1" applyProtection="1">
      <alignment horizontal="center" vertical="top"/>
    </xf>
    <xf numFmtId="0" fontId="20" fillId="0" borderId="2" xfId="0" applyFont="1" applyBorder="1" applyAlignment="1">
      <alignment horizontal="center"/>
    </xf>
    <xf numFmtId="0" fontId="13" fillId="2" borderId="3" xfId="0" applyFont="1" applyFill="1" applyBorder="1" applyAlignment="1" applyProtection="1">
      <alignment wrapText="1"/>
    </xf>
  </cellXfs>
  <cellStyles count="1">
    <cellStyle name="Normal" xfId="0" builtinId="0"/>
  </cellStyles>
  <dxfs count="8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border outline="0">
        <top style="thin">
          <color indexed="8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border outline="0">
        <top style="thin">
          <color indexed="8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/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border outline="0">
        <top style="thin">
          <color indexed="8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/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8"/>
        </left>
        <right/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/>
      </border>
      <protection locked="1" hidden="0"/>
    </dxf>
    <dxf>
      <border outline="0">
        <top style="thin">
          <color indexed="8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a163" displayName="Tabla163" ref="A5:N24" totalsRowShown="0" headerRowDxfId="82" dataDxfId="81" tableBorderDxfId="80">
  <tableColumns count="14">
    <tableColumn id="1" name="REGIONAL" dataDxfId="79" totalsRowDxfId="78"/>
    <tableColumn id="2" name="Tramites Medicolegal " dataDxfId="77" totalsRowDxfId="76"/>
    <tableColumn id="3" name="Datos Estadisticos " dataDxfId="75" totalsRowDxfId="74"/>
    <tableColumn id="4" name="Otras Causas " dataDxfId="73" totalsRowDxfId="72"/>
    <tableColumn id="5" name="Personas Desaparecidas " dataDxfId="71" totalsRowDxfId="70"/>
    <tableColumn id="6" name="Notificaciones Judiciales " dataDxfId="69" totalsRowDxfId="68"/>
    <tableColumn id="7" name="Capacitacion " dataDxfId="67" totalsRowDxfId="66"/>
    <tableColumn id="8" name="Certificacion Alcohocensores " dataDxfId="65" totalsRowDxfId="64"/>
    <tableColumn id="9" name="Solicitud Laboral " dataDxfId="63" totalsRowDxfId="62"/>
    <tableColumn id="10" name="Procesos Administrativos " dataDxfId="61" totalsRowDxfId="60"/>
    <tableColumn id="11" name="Entrevistas " dataDxfId="59" totalsRowDxfId="58"/>
    <tableColumn id="12" name="No Corresponde a la Entidad " dataDxfId="57" totalsRowDxfId="56"/>
    <tableColumn id="13" name="Informacion Funcionarios " dataDxfId="55" totalsRowDxfId="54"/>
    <tableColumn id="14" name="Total" dataDxfId="53" totalsRowDxfId="52"/>
  </tableColumns>
  <tableStyleInfo name="TableStyleLight13" showFirstColumn="0" showLastColumn="0" showRowStripes="1" showColumnStripes="0"/>
</table>
</file>

<file path=xl/tables/table2.xml><?xml version="1.0" encoding="utf-8"?>
<table xmlns="http://schemas.openxmlformats.org/spreadsheetml/2006/main" id="1" name="Tabla16" displayName="Tabla16" ref="B5:I24" totalsRowShown="0" headerRowDxfId="51" dataDxfId="50" tableBorderDxfId="49">
  <tableColumns count="8">
    <tableColumn id="1" name="AREAS Y REGIONALES" dataDxfId="48" totalsRowDxfId="47"/>
    <tableColumn id="2" name="Maltrato Verbal y Fisico" dataDxfId="46" totalsRowDxfId="45"/>
    <tableColumn id="3" name="Mala Atención al Usuario" dataDxfId="44" totalsRowDxfId="43"/>
    <tableColumn id="4" name="Inoportunidad en la Atencion" dataDxfId="42" totalsRowDxfId="41"/>
    <tableColumn id="5" name="Demora Resultado" dataDxfId="40" totalsRowDxfId="39"/>
    <tableColumn id="11" name="Inrrespeto Compañeros" dataDxfId="38" totalsRowDxfId="37"/>
    <tableColumn id="12" name="Incumplimiento Horario de trabajo " dataDxfId="36" totalsRowDxfId="35"/>
    <tableColumn id="14" name="Total" dataDxfId="34">
      <calculatedColumnFormula>+C6+D6+E6+F6+#REF!+#REF!+#REF!+#REF!+#REF!+G6+H6+#REF!</calculatedColumnFormula>
    </tableColumn>
  </tableColumns>
  <tableStyleInfo name="TableStyleLight13" showFirstColumn="0" showLastColumn="0" showRowStripes="1" showColumnStripes="0"/>
</table>
</file>

<file path=xl/tables/table3.xml><?xml version="1.0" encoding="utf-8"?>
<table xmlns="http://schemas.openxmlformats.org/spreadsheetml/2006/main" id="3" name="Tabla1634" displayName="Tabla1634" ref="B5:J24" totalsRowShown="0" headerRowDxfId="33" dataDxfId="32" tableBorderDxfId="31">
  <tableColumns count="9">
    <tableColumn id="1" name="REGIONAL" dataDxfId="30" totalsRowDxfId="29"/>
    <tableColumn id="2" name="Tramile Irrgular " dataDxfId="28" totalsRowDxfId="27"/>
    <tableColumn id="3" name="Demora Resultados" dataDxfId="26" totalsRowDxfId="25"/>
    <tableColumn id="4" name="No aplica a la Entidad" dataDxfId="24" totalsRowDxfId="23"/>
    <tableColumn id="5" name="Falta de Personal" dataDxfId="22" totalsRowDxfId="21"/>
    <tableColumn id="6" name="Falta elementos en sala de Atencion" dataDxfId="20" totalsRowDxfId="19"/>
    <tableColumn id="7" name="Solicitud Cita Medico Legal" dataDxfId="18" totalsRowDxfId="17"/>
    <tableColumn id="8" name="Entre funcionarios INMLCF" dataDxfId="16" totalsRowDxfId="15"/>
    <tableColumn id="14" name="Total" dataDxfId="14" totalsRowDxfId="13"/>
  </tableColumns>
  <tableStyleInfo name="TableStyleLight13" showFirstColumn="0" showLastColumn="0" showRowStripes="1" showColumnStripes="0"/>
</table>
</file>

<file path=xl/tables/table4.xml><?xml version="1.0" encoding="utf-8"?>
<table xmlns="http://schemas.openxmlformats.org/spreadsheetml/2006/main" id="4" name="Tabla16345" displayName="Tabla16345" ref="A5:E24" totalsRowShown="0" headerRowDxfId="12" dataDxfId="11" tableBorderDxfId="10">
  <tableColumns count="5">
    <tableColumn id="1" name="REGIONAL" dataDxfId="9" totalsRowDxfId="8"/>
    <tableColumn id="2" name="falta de medios audivisuales en puntos de atencion " dataDxfId="7" totalsRowDxfId="6"/>
    <tableColumn id="3" name="Mas Personal Medico" dataDxfId="5" totalsRowDxfId="4"/>
    <tableColumn id="4" name="Adecuacion Instalaciones" dataDxfId="3" totalsRowDxfId="2"/>
    <tableColumn id="14" name="Total" dataDxfId="1" totalsRowDxfId="0">
      <calculatedColumnFormula>Tabla16345[[#This Row],[falta de medios audivisuales en puntos de atencion ]]+Tabla16345[[#This Row],[Mas Personal Medico]]+Tabla16345[[#This Row],[Adecuacion Instalaciones]]</calculatedColumnFormula>
    </tableColumn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topLeftCell="A13" zoomScale="120" zoomScaleNormal="120" workbookViewId="0">
      <selection activeCell="F7" sqref="F7"/>
    </sheetView>
  </sheetViews>
  <sheetFormatPr baseColWidth="10" defaultRowHeight="15"/>
  <cols>
    <col min="1" max="1" width="44" customWidth="1"/>
    <col min="2" max="2" width="13.85546875" customWidth="1"/>
    <col min="4" max="4" width="16.5703125" customWidth="1"/>
  </cols>
  <sheetData>
    <row r="1" spans="1:4">
      <c r="A1" s="102" t="s">
        <v>0</v>
      </c>
      <c r="B1" s="102"/>
      <c r="C1" s="102"/>
      <c r="D1" s="102"/>
    </row>
    <row r="2" spans="1:4">
      <c r="A2" s="102" t="s">
        <v>1</v>
      </c>
      <c r="B2" s="102"/>
      <c r="C2" s="102"/>
      <c r="D2" s="102"/>
    </row>
    <row r="3" spans="1:4">
      <c r="A3" s="102" t="s">
        <v>75</v>
      </c>
      <c r="B3" s="102"/>
      <c r="C3" s="102"/>
      <c r="D3" s="102"/>
    </row>
    <row r="4" spans="1:4">
      <c r="A4" s="85"/>
      <c r="B4" s="85"/>
      <c r="C4" s="85"/>
      <c r="D4" s="85"/>
    </row>
    <row r="5" spans="1:4" ht="15.75" thickBot="1">
      <c r="A5" s="85" t="s">
        <v>23</v>
      </c>
      <c r="B5" s="85" t="s">
        <v>24</v>
      </c>
      <c r="C5" s="86">
        <v>43190</v>
      </c>
      <c r="D5" s="85"/>
    </row>
    <row r="6" spans="1:4" ht="35.25" customHeight="1" thickBot="1">
      <c r="A6" s="75" t="s">
        <v>2</v>
      </c>
      <c r="B6" s="76" t="s">
        <v>25</v>
      </c>
      <c r="C6" s="76" t="s">
        <v>26</v>
      </c>
      <c r="D6" s="76" t="s">
        <v>27</v>
      </c>
    </row>
    <row r="7" spans="1:4">
      <c r="A7" s="60" t="s">
        <v>45</v>
      </c>
      <c r="B7" s="61">
        <v>0</v>
      </c>
      <c r="C7" s="62">
        <v>0</v>
      </c>
      <c r="D7" s="63">
        <v>0</v>
      </c>
    </row>
    <row r="8" spans="1:4">
      <c r="A8" s="7" t="s">
        <v>66</v>
      </c>
      <c r="B8" s="1">
        <v>0</v>
      </c>
      <c r="C8" s="6">
        <v>0</v>
      </c>
      <c r="D8" s="3">
        <v>0</v>
      </c>
    </row>
    <row r="9" spans="1:4">
      <c r="A9" s="8" t="s">
        <v>67</v>
      </c>
      <c r="B9" s="1">
        <v>123</v>
      </c>
      <c r="C9" s="6">
        <v>0</v>
      </c>
      <c r="D9" s="3">
        <v>123</v>
      </c>
    </row>
    <row r="10" spans="1:4">
      <c r="A10" s="7" t="s">
        <v>68</v>
      </c>
      <c r="B10" s="1">
        <f>+D10-C10</f>
        <v>19</v>
      </c>
      <c r="C10" s="6">
        <v>2</v>
      </c>
      <c r="D10" s="3">
        <v>21</v>
      </c>
    </row>
    <row r="11" spans="1:4">
      <c r="A11" s="7" t="s">
        <v>69</v>
      </c>
      <c r="B11" s="1">
        <v>5</v>
      </c>
      <c r="C11" s="6">
        <v>0</v>
      </c>
      <c r="D11" s="3">
        <v>5</v>
      </c>
    </row>
    <row r="12" spans="1:4">
      <c r="A12" s="7" t="s">
        <v>70</v>
      </c>
      <c r="B12" s="1">
        <f>+D12-1</f>
        <v>8</v>
      </c>
      <c r="C12" s="6">
        <v>1</v>
      </c>
      <c r="D12" s="3">
        <v>9</v>
      </c>
    </row>
    <row r="13" spans="1:4">
      <c r="A13" s="7" t="s">
        <v>54</v>
      </c>
      <c r="B13" s="1">
        <v>1</v>
      </c>
      <c r="C13" s="6">
        <v>0</v>
      </c>
      <c r="D13" s="3">
        <v>1</v>
      </c>
    </row>
    <row r="14" spans="1:4">
      <c r="A14" s="7" t="s">
        <v>52</v>
      </c>
      <c r="B14" s="1">
        <v>0</v>
      </c>
      <c r="C14" s="6">
        <v>0</v>
      </c>
      <c r="D14" s="3">
        <v>0</v>
      </c>
    </row>
    <row r="15" spans="1:4">
      <c r="A15" s="7" t="s">
        <v>71</v>
      </c>
      <c r="B15" s="1">
        <v>1</v>
      </c>
      <c r="C15" s="6">
        <v>0</v>
      </c>
      <c r="D15" s="3">
        <v>1</v>
      </c>
    </row>
    <row r="16" spans="1:4">
      <c r="A16" s="7" t="s">
        <v>54</v>
      </c>
      <c r="B16" s="1">
        <f>+D16-C16</f>
        <v>14</v>
      </c>
      <c r="C16" s="6">
        <v>2</v>
      </c>
      <c r="D16" s="3">
        <v>16</v>
      </c>
    </row>
    <row r="17" spans="1:4">
      <c r="A17" s="9" t="s">
        <v>55</v>
      </c>
      <c r="B17" s="1">
        <v>55</v>
      </c>
      <c r="C17" s="6">
        <v>0</v>
      </c>
      <c r="D17" s="3">
        <v>55</v>
      </c>
    </row>
    <row r="18" spans="1:4">
      <c r="A18" s="9" t="s">
        <v>56</v>
      </c>
      <c r="B18" s="1">
        <f>+D18-C18</f>
        <v>23</v>
      </c>
      <c r="C18" s="6">
        <v>7</v>
      </c>
      <c r="D18" s="3">
        <v>30</v>
      </c>
    </row>
    <row r="19" spans="1:4">
      <c r="A19" s="9" t="s">
        <v>57</v>
      </c>
      <c r="B19" s="1">
        <v>10</v>
      </c>
      <c r="C19" s="6">
        <v>0</v>
      </c>
      <c r="D19" s="3">
        <v>10</v>
      </c>
    </row>
    <row r="20" spans="1:4">
      <c r="A20" s="9" t="s">
        <v>58</v>
      </c>
      <c r="B20" s="1">
        <f>+D20-C20</f>
        <v>11</v>
      </c>
      <c r="C20" s="6">
        <v>3</v>
      </c>
      <c r="D20" s="3">
        <v>14</v>
      </c>
    </row>
    <row r="21" spans="1:4">
      <c r="A21" s="9" t="s">
        <v>59</v>
      </c>
      <c r="B21" s="1">
        <f>+D21-C21</f>
        <v>7</v>
      </c>
      <c r="C21" s="6">
        <v>2</v>
      </c>
      <c r="D21" s="3">
        <v>9</v>
      </c>
    </row>
    <row r="22" spans="1:4">
      <c r="A22" s="9" t="s">
        <v>72</v>
      </c>
      <c r="B22" s="1">
        <f>+D22-C22</f>
        <v>14</v>
      </c>
      <c r="C22" s="6">
        <v>3</v>
      </c>
      <c r="D22" s="3">
        <v>17</v>
      </c>
    </row>
    <row r="23" spans="1:4">
      <c r="A23" s="10" t="s">
        <v>73</v>
      </c>
      <c r="B23" s="2">
        <v>0</v>
      </c>
      <c r="C23" s="11">
        <v>0</v>
      </c>
      <c r="D23" s="12">
        <v>11</v>
      </c>
    </row>
    <row r="24" spans="1:4" ht="15.75" thickBot="1">
      <c r="A24" s="13" t="s">
        <v>74</v>
      </c>
      <c r="B24" s="2">
        <f>+D24-C24</f>
        <v>7</v>
      </c>
      <c r="C24" s="56">
        <v>1</v>
      </c>
      <c r="D24" s="12">
        <v>8</v>
      </c>
    </row>
    <row r="25" spans="1:4" ht="15.75" thickBot="1">
      <c r="A25" s="55" t="s">
        <v>5</v>
      </c>
      <c r="B25" s="57">
        <f>SUM(B7:B24)</f>
        <v>298</v>
      </c>
      <c r="C25" s="58">
        <f>SUM(C7:C24)</f>
        <v>21</v>
      </c>
      <c r="D25" s="59">
        <f>SUM(D7:D24)</f>
        <v>330</v>
      </c>
    </row>
    <row r="26" spans="1:4">
      <c r="A26" s="67"/>
      <c r="B26" s="67"/>
      <c r="C26" s="67"/>
      <c r="D26" s="67"/>
    </row>
    <row r="27" spans="1:4" ht="15" customHeight="1">
      <c r="A27" s="102" t="s">
        <v>38</v>
      </c>
      <c r="B27" s="102"/>
      <c r="C27" s="102"/>
      <c r="D27" s="102"/>
    </row>
    <row r="28" spans="1:4">
      <c r="A28" s="102" t="s">
        <v>104</v>
      </c>
      <c r="B28" s="102"/>
      <c r="C28" s="102"/>
      <c r="D28" s="102"/>
    </row>
    <row r="29" spans="1:4" ht="26.25">
      <c r="A29" s="72" t="s">
        <v>2</v>
      </c>
      <c r="B29" s="73" t="s">
        <v>39</v>
      </c>
      <c r="C29" s="72" t="s">
        <v>40</v>
      </c>
      <c r="D29" s="74" t="s">
        <v>103</v>
      </c>
    </row>
    <row r="30" spans="1:4">
      <c r="A30" s="51" t="s">
        <v>6</v>
      </c>
      <c r="B30" s="26">
        <v>0</v>
      </c>
      <c r="C30" s="1">
        <v>0</v>
      </c>
      <c r="D30" s="36">
        <f>B30+C30</f>
        <v>0</v>
      </c>
    </row>
    <row r="31" spans="1:4">
      <c r="A31" s="50" t="s">
        <v>7</v>
      </c>
      <c r="B31" s="25">
        <v>0</v>
      </c>
      <c r="C31" s="14">
        <v>0</v>
      </c>
      <c r="D31" s="36">
        <f t="shared" ref="D31:D48" si="0">B31+C31</f>
        <v>0</v>
      </c>
    </row>
    <row r="32" spans="1:4">
      <c r="A32" s="52" t="s">
        <v>8</v>
      </c>
      <c r="B32" s="25">
        <v>104</v>
      </c>
      <c r="C32" s="14">
        <v>19</v>
      </c>
      <c r="D32" s="36">
        <f t="shared" si="0"/>
        <v>123</v>
      </c>
    </row>
    <row r="33" spans="1:4">
      <c r="A33" s="50" t="s">
        <v>37</v>
      </c>
      <c r="B33" s="25">
        <v>19</v>
      </c>
      <c r="C33" s="14">
        <v>1</v>
      </c>
      <c r="D33" s="36">
        <f t="shared" si="0"/>
        <v>20</v>
      </c>
    </row>
    <row r="34" spans="1:4">
      <c r="A34" s="50" t="s">
        <v>9</v>
      </c>
      <c r="B34" s="25">
        <v>5</v>
      </c>
      <c r="C34" s="14">
        <v>0</v>
      </c>
      <c r="D34" s="36">
        <f t="shared" si="0"/>
        <v>5</v>
      </c>
    </row>
    <row r="35" spans="1:4">
      <c r="A35" s="50" t="s">
        <v>10</v>
      </c>
      <c r="B35" s="25">
        <v>9</v>
      </c>
      <c r="C35" s="14">
        <v>0</v>
      </c>
      <c r="D35" s="36">
        <f t="shared" si="0"/>
        <v>9</v>
      </c>
    </row>
    <row r="36" spans="1:4">
      <c r="A36" s="50" t="s">
        <v>11</v>
      </c>
      <c r="B36" s="25">
        <v>0</v>
      </c>
      <c r="C36" s="14">
        <v>0</v>
      </c>
      <c r="D36" s="36">
        <f t="shared" si="0"/>
        <v>0</v>
      </c>
    </row>
    <row r="37" spans="1:4">
      <c r="A37" s="50" t="s">
        <v>12</v>
      </c>
      <c r="B37" s="25">
        <v>0</v>
      </c>
      <c r="C37" s="14">
        <v>0</v>
      </c>
      <c r="D37" s="36">
        <f t="shared" si="0"/>
        <v>0</v>
      </c>
    </row>
    <row r="38" spans="1:4">
      <c r="A38" s="50" t="s">
        <v>13</v>
      </c>
      <c r="B38" s="25">
        <v>0</v>
      </c>
      <c r="C38" s="14">
        <v>0</v>
      </c>
      <c r="D38" s="36">
        <f t="shared" si="0"/>
        <v>0</v>
      </c>
    </row>
    <row r="39" spans="1:4">
      <c r="A39" s="50" t="s">
        <v>14</v>
      </c>
      <c r="B39" s="25">
        <v>14</v>
      </c>
      <c r="C39" s="14">
        <v>2</v>
      </c>
      <c r="D39" s="36">
        <f t="shared" si="0"/>
        <v>16</v>
      </c>
    </row>
    <row r="40" spans="1:4">
      <c r="A40" s="53" t="s">
        <v>15</v>
      </c>
      <c r="B40" s="25">
        <v>47</v>
      </c>
      <c r="C40" s="14">
        <v>5</v>
      </c>
      <c r="D40" s="36">
        <f t="shared" si="0"/>
        <v>52</v>
      </c>
    </row>
    <row r="41" spans="1:4">
      <c r="A41" s="53" t="s">
        <v>16</v>
      </c>
      <c r="B41" s="25">
        <v>15</v>
      </c>
      <c r="C41" s="14">
        <v>6</v>
      </c>
      <c r="D41" s="36">
        <f t="shared" si="0"/>
        <v>21</v>
      </c>
    </row>
    <row r="42" spans="1:4">
      <c r="A42" s="53" t="s">
        <v>17</v>
      </c>
      <c r="B42" s="25">
        <v>9</v>
      </c>
      <c r="C42" s="14">
        <v>6</v>
      </c>
      <c r="D42" s="36">
        <f t="shared" si="0"/>
        <v>15</v>
      </c>
    </row>
    <row r="43" spans="1:4">
      <c r="A43" s="53" t="s">
        <v>18</v>
      </c>
      <c r="B43" s="25">
        <v>8</v>
      </c>
      <c r="C43" s="14">
        <v>6</v>
      </c>
      <c r="D43" s="36">
        <f t="shared" si="0"/>
        <v>14</v>
      </c>
    </row>
    <row r="44" spans="1:4">
      <c r="A44" s="53" t="s">
        <v>19</v>
      </c>
      <c r="B44" s="25">
        <v>3</v>
      </c>
      <c r="C44" s="14">
        <v>5</v>
      </c>
      <c r="D44" s="36">
        <f t="shared" si="0"/>
        <v>8</v>
      </c>
    </row>
    <row r="45" spans="1:4">
      <c r="A45" s="53" t="s">
        <v>20</v>
      </c>
      <c r="B45" s="25">
        <v>15</v>
      </c>
      <c r="C45" s="14">
        <v>3</v>
      </c>
      <c r="D45" s="36">
        <f t="shared" si="0"/>
        <v>18</v>
      </c>
    </row>
    <row r="46" spans="1:4">
      <c r="A46" s="53" t="s">
        <v>21</v>
      </c>
      <c r="B46" s="25">
        <v>7</v>
      </c>
      <c r="C46" s="14">
        <v>12</v>
      </c>
      <c r="D46" s="36">
        <f t="shared" si="0"/>
        <v>19</v>
      </c>
    </row>
    <row r="47" spans="1:4">
      <c r="A47" s="53" t="s">
        <v>22</v>
      </c>
      <c r="B47" s="27">
        <v>5</v>
      </c>
      <c r="C47" s="14">
        <v>5</v>
      </c>
      <c r="D47" s="36">
        <f t="shared" si="0"/>
        <v>10</v>
      </c>
    </row>
    <row r="48" spans="1:4">
      <c r="A48" s="51" t="s">
        <v>5</v>
      </c>
      <c r="B48" s="48">
        <f>SUM(B30:B47)</f>
        <v>260</v>
      </c>
      <c r="C48" s="1">
        <f>SUM(C30:C47)</f>
        <v>70</v>
      </c>
      <c r="D48" s="116">
        <f t="shared" si="0"/>
        <v>330</v>
      </c>
    </row>
    <row r="50" spans="1:3">
      <c r="A50" s="68" t="s">
        <v>64</v>
      </c>
      <c r="B50" s="68"/>
      <c r="C50" s="68"/>
    </row>
    <row r="51" spans="1:3">
      <c r="A51" s="68" t="s">
        <v>65</v>
      </c>
      <c r="B51" s="68"/>
      <c r="C51" s="68"/>
    </row>
    <row r="52" spans="1:3">
      <c r="A52" s="68" t="s">
        <v>107</v>
      </c>
      <c r="B52" s="68"/>
      <c r="C52" s="68"/>
    </row>
  </sheetData>
  <mergeCells count="5">
    <mergeCell ref="A27:D27"/>
    <mergeCell ref="A28:D28"/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3"/>
  <sheetViews>
    <sheetView topLeftCell="A26" workbookViewId="0">
      <selection activeCell="A32" sqref="A32"/>
    </sheetView>
  </sheetViews>
  <sheetFormatPr baseColWidth="10" defaultRowHeight="15"/>
  <cols>
    <col min="1" max="1" width="39.140625" bestFit="1" customWidth="1"/>
    <col min="2" max="2" width="7.5703125" customWidth="1"/>
    <col min="3" max="3" width="10.140625" customWidth="1"/>
    <col min="4" max="4" width="12" customWidth="1"/>
    <col min="5" max="5" width="6.28515625" customWidth="1"/>
    <col min="6" max="6" width="9.42578125" customWidth="1"/>
    <col min="7" max="7" width="9.140625" customWidth="1"/>
    <col min="8" max="8" width="7.7109375" customWidth="1"/>
    <col min="9" max="9" width="6.5703125" customWidth="1"/>
    <col min="13" max="13" width="56" customWidth="1"/>
  </cols>
  <sheetData>
    <row r="2" spans="1:9">
      <c r="A2" s="102" t="s">
        <v>0</v>
      </c>
      <c r="B2" s="102"/>
      <c r="C2" s="102"/>
      <c r="D2" s="102"/>
      <c r="E2" s="102"/>
      <c r="F2" s="102"/>
      <c r="G2" s="102"/>
      <c r="H2" s="102"/>
      <c r="I2" s="102"/>
    </row>
    <row r="3" spans="1:9">
      <c r="A3" s="102" t="s">
        <v>1</v>
      </c>
      <c r="B3" s="102"/>
      <c r="C3" s="102"/>
      <c r="D3" s="102"/>
      <c r="E3" s="102"/>
      <c r="F3" s="102"/>
      <c r="G3" s="102"/>
      <c r="H3" s="102"/>
      <c r="I3" s="102"/>
    </row>
    <row r="4" spans="1:9">
      <c r="A4" s="102" t="s">
        <v>28</v>
      </c>
      <c r="B4" s="102"/>
      <c r="C4" s="102"/>
      <c r="D4" s="102"/>
      <c r="E4" s="102"/>
      <c r="F4" s="102"/>
      <c r="G4" s="102"/>
      <c r="H4" s="102"/>
      <c r="I4" s="102"/>
    </row>
    <row r="5" spans="1:9">
      <c r="A5" s="69"/>
      <c r="B5" s="69"/>
      <c r="C5" s="69"/>
      <c r="D5" s="69"/>
      <c r="E5" s="69"/>
      <c r="F5" s="69"/>
      <c r="G5" s="69"/>
      <c r="H5" s="69"/>
      <c r="I5" s="69"/>
    </row>
    <row r="6" spans="1:9" ht="28.5" customHeight="1">
      <c r="A6" s="70" t="s">
        <v>2</v>
      </c>
      <c r="B6" s="70" t="s">
        <v>29</v>
      </c>
      <c r="C6" s="70" t="s">
        <v>30</v>
      </c>
      <c r="D6" s="70" t="s">
        <v>31</v>
      </c>
      <c r="E6" s="70" t="s">
        <v>32</v>
      </c>
      <c r="F6" s="70" t="s">
        <v>33</v>
      </c>
      <c r="G6" s="70" t="s">
        <v>34</v>
      </c>
      <c r="H6" s="70" t="s">
        <v>35</v>
      </c>
      <c r="I6" s="70" t="s">
        <v>5</v>
      </c>
    </row>
    <row r="7" spans="1:9">
      <c r="A7" s="15" t="s">
        <v>6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6">
        <v>0</v>
      </c>
      <c r="I7" s="1">
        <v>0</v>
      </c>
    </row>
    <row r="8" spans="1:9">
      <c r="A8" s="15" t="s">
        <v>36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6">
        <v>0</v>
      </c>
      <c r="I8" s="1">
        <v>0</v>
      </c>
    </row>
    <row r="9" spans="1:9">
      <c r="A9" s="15" t="s">
        <v>8</v>
      </c>
      <c r="B9" s="1">
        <v>0</v>
      </c>
      <c r="C9" s="1">
        <v>1</v>
      </c>
      <c r="D9" s="1">
        <v>99</v>
      </c>
      <c r="E9" s="1">
        <v>0</v>
      </c>
      <c r="F9" s="1">
        <v>0</v>
      </c>
      <c r="G9" s="1">
        <v>1</v>
      </c>
      <c r="H9" s="16">
        <v>19</v>
      </c>
      <c r="I9" s="1">
        <v>120</v>
      </c>
    </row>
    <row r="10" spans="1:9">
      <c r="A10" s="17" t="s">
        <v>37</v>
      </c>
      <c r="B10" s="18">
        <v>0</v>
      </c>
      <c r="C10" s="18">
        <v>0</v>
      </c>
      <c r="D10" s="18">
        <v>19</v>
      </c>
      <c r="E10" s="18">
        <v>0</v>
      </c>
      <c r="F10" s="18">
        <v>0</v>
      </c>
      <c r="G10" s="18">
        <v>0</v>
      </c>
      <c r="H10" s="19">
        <v>1</v>
      </c>
      <c r="I10" s="14">
        <f t="shared" ref="I10:I17" si="0">+B10+C10+D10+E10+F10+G10+H10</f>
        <v>20</v>
      </c>
    </row>
    <row r="11" spans="1:9">
      <c r="A11" s="20" t="s">
        <v>9</v>
      </c>
      <c r="B11" s="5">
        <v>1</v>
      </c>
      <c r="C11" s="5">
        <v>1</v>
      </c>
      <c r="D11" s="5">
        <v>3</v>
      </c>
      <c r="E11" s="5">
        <v>0</v>
      </c>
      <c r="F11" s="5">
        <v>0</v>
      </c>
      <c r="G11" s="5">
        <v>0</v>
      </c>
      <c r="H11" s="21">
        <v>0</v>
      </c>
      <c r="I11" s="14">
        <f t="shared" si="0"/>
        <v>5</v>
      </c>
    </row>
    <row r="12" spans="1:9">
      <c r="A12" s="20" t="s">
        <v>7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21">
        <v>0</v>
      </c>
      <c r="I12" s="14">
        <f t="shared" si="0"/>
        <v>0</v>
      </c>
    </row>
    <row r="13" spans="1:9">
      <c r="A13" s="20" t="s">
        <v>10</v>
      </c>
      <c r="B13" s="5">
        <v>0</v>
      </c>
      <c r="C13" s="5">
        <v>0</v>
      </c>
      <c r="D13" s="5">
        <v>7</v>
      </c>
      <c r="E13" s="5">
        <v>0</v>
      </c>
      <c r="F13" s="5">
        <v>0</v>
      </c>
      <c r="G13" s="5">
        <v>0</v>
      </c>
      <c r="H13" s="21">
        <v>2</v>
      </c>
      <c r="I13" s="14">
        <f t="shared" si="0"/>
        <v>9</v>
      </c>
    </row>
    <row r="14" spans="1:9">
      <c r="A14" s="20" t="s">
        <v>11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21">
        <v>0</v>
      </c>
      <c r="I14" s="14">
        <f t="shared" si="0"/>
        <v>0</v>
      </c>
    </row>
    <row r="15" spans="1:9">
      <c r="A15" s="20" t="s">
        <v>12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21">
        <v>0</v>
      </c>
      <c r="I15" s="14">
        <f t="shared" si="0"/>
        <v>0</v>
      </c>
    </row>
    <row r="16" spans="1:9">
      <c r="A16" s="20" t="s">
        <v>13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21">
        <v>1</v>
      </c>
      <c r="I16" s="14">
        <f t="shared" si="0"/>
        <v>1</v>
      </c>
    </row>
    <row r="17" spans="1:9">
      <c r="A17" s="20" t="s">
        <v>14</v>
      </c>
      <c r="B17" s="5">
        <v>0</v>
      </c>
      <c r="C17" s="5">
        <v>1</v>
      </c>
      <c r="D17" s="5">
        <v>12</v>
      </c>
      <c r="E17" s="5">
        <v>0</v>
      </c>
      <c r="F17" s="5">
        <v>0</v>
      </c>
      <c r="G17" s="5">
        <v>0</v>
      </c>
      <c r="H17" s="21">
        <v>3</v>
      </c>
      <c r="I17" s="14">
        <f t="shared" si="0"/>
        <v>16</v>
      </c>
    </row>
    <row r="18" spans="1:9">
      <c r="A18" s="22" t="s">
        <v>15</v>
      </c>
      <c r="B18" s="5">
        <v>3</v>
      </c>
      <c r="C18" s="5">
        <v>3</v>
      </c>
      <c r="D18" s="5">
        <v>30</v>
      </c>
      <c r="E18" s="5">
        <v>0</v>
      </c>
      <c r="F18" s="5">
        <v>1</v>
      </c>
      <c r="G18" s="5">
        <v>1</v>
      </c>
      <c r="H18" s="21">
        <v>9</v>
      </c>
      <c r="I18" s="14">
        <f>+B18+C18+D18+E18+F18+G18+H18</f>
        <v>47</v>
      </c>
    </row>
    <row r="19" spans="1:9">
      <c r="A19" s="22" t="s">
        <v>16</v>
      </c>
      <c r="B19" s="5">
        <v>13</v>
      </c>
      <c r="C19" s="5">
        <v>1</v>
      </c>
      <c r="D19" s="5">
        <v>12</v>
      </c>
      <c r="E19" s="5">
        <v>0</v>
      </c>
      <c r="F19" s="5">
        <v>1</v>
      </c>
      <c r="G19" s="5">
        <v>0</v>
      </c>
      <c r="H19" s="21">
        <v>3</v>
      </c>
      <c r="I19" s="14">
        <f t="shared" ref="I19:I25" si="1">+B19+C19+D19+E19+F19+G19+H19</f>
        <v>30</v>
      </c>
    </row>
    <row r="20" spans="1:9">
      <c r="A20" s="22" t="s">
        <v>17</v>
      </c>
      <c r="B20" s="5">
        <v>2</v>
      </c>
      <c r="C20" s="5">
        <v>0</v>
      </c>
      <c r="D20" s="5">
        <v>6</v>
      </c>
      <c r="E20" s="5">
        <v>0</v>
      </c>
      <c r="F20" s="5">
        <v>0</v>
      </c>
      <c r="G20" s="5">
        <v>1</v>
      </c>
      <c r="H20" s="21">
        <v>0</v>
      </c>
      <c r="I20" s="14">
        <f t="shared" si="1"/>
        <v>9</v>
      </c>
    </row>
    <row r="21" spans="1:9">
      <c r="A21" s="22" t="s">
        <v>18</v>
      </c>
      <c r="B21" s="5">
        <v>4</v>
      </c>
      <c r="C21" s="5">
        <v>0</v>
      </c>
      <c r="D21" s="5">
        <v>8</v>
      </c>
      <c r="E21" s="5">
        <v>0</v>
      </c>
      <c r="F21" s="5">
        <v>0</v>
      </c>
      <c r="G21" s="5">
        <v>0</v>
      </c>
      <c r="H21" s="21">
        <v>5</v>
      </c>
      <c r="I21" s="14">
        <f t="shared" si="1"/>
        <v>17</v>
      </c>
    </row>
    <row r="22" spans="1:9">
      <c r="A22" s="22" t="s">
        <v>19</v>
      </c>
      <c r="B22" s="5">
        <v>4</v>
      </c>
      <c r="C22" s="5">
        <v>0</v>
      </c>
      <c r="D22" s="5">
        <v>4</v>
      </c>
      <c r="E22" s="5">
        <v>0</v>
      </c>
      <c r="F22" s="5">
        <v>0</v>
      </c>
      <c r="G22" s="5">
        <v>1</v>
      </c>
      <c r="H22" s="21">
        <v>0</v>
      </c>
      <c r="I22" s="14">
        <f t="shared" si="1"/>
        <v>9</v>
      </c>
    </row>
    <row r="23" spans="1:9">
      <c r="A23" s="22" t="s">
        <v>20</v>
      </c>
      <c r="B23" s="5">
        <v>0</v>
      </c>
      <c r="C23" s="5">
        <v>1</v>
      </c>
      <c r="D23" s="5">
        <v>13</v>
      </c>
      <c r="E23" s="5">
        <v>0</v>
      </c>
      <c r="F23" s="5">
        <v>1</v>
      </c>
      <c r="G23" s="5">
        <v>0</v>
      </c>
      <c r="H23" s="21">
        <v>3</v>
      </c>
      <c r="I23" s="14">
        <f t="shared" si="1"/>
        <v>18</v>
      </c>
    </row>
    <row r="24" spans="1:9">
      <c r="A24" s="22" t="s">
        <v>21</v>
      </c>
      <c r="B24" s="5">
        <v>13</v>
      </c>
      <c r="C24" s="5">
        <v>0</v>
      </c>
      <c r="D24" s="5">
        <v>5</v>
      </c>
      <c r="E24" s="5">
        <v>0</v>
      </c>
      <c r="F24" s="5">
        <v>0</v>
      </c>
      <c r="G24" s="5">
        <v>0</v>
      </c>
      <c r="H24" s="21">
        <v>1</v>
      </c>
      <c r="I24" s="14">
        <f t="shared" si="1"/>
        <v>19</v>
      </c>
    </row>
    <row r="25" spans="1:9">
      <c r="A25" s="23" t="s">
        <v>22</v>
      </c>
      <c r="B25" s="4">
        <v>4</v>
      </c>
      <c r="C25" s="4">
        <v>0</v>
      </c>
      <c r="D25" s="4">
        <v>4</v>
      </c>
      <c r="E25" s="4">
        <v>0</v>
      </c>
      <c r="F25" s="4">
        <v>1</v>
      </c>
      <c r="G25" s="4">
        <v>0</v>
      </c>
      <c r="H25" s="24">
        <v>1</v>
      </c>
      <c r="I25" s="14">
        <f t="shared" si="1"/>
        <v>10</v>
      </c>
    </row>
    <row r="26" spans="1:9">
      <c r="A26" s="15" t="s">
        <v>27</v>
      </c>
      <c r="B26" s="1">
        <f t="shared" ref="B26:I26" si="2">SUM(B7:B25)</f>
        <v>44</v>
      </c>
      <c r="C26" s="1">
        <f t="shared" si="2"/>
        <v>8</v>
      </c>
      <c r="D26" s="1">
        <f t="shared" si="2"/>
        <v>222</v>
      </c>
      <c r="E26" s="1">
        <f t="shared" si="2"/>
        <v>0</v>
      </c>
      <c r="F26" s="1">
        <f t="shared" si="2"/>
        <v>4</v>
      </c>
      <c r="G26" s="1">
        <f t="shared" si="2"/>
        <v>4</v>
      </c>
      <c r="H26" s="16">
        <f t="shared" si="2"/>
        <v>48</v>
      </c>
      <c r="I26" s="54">
        <f t="shared" si="2"/>
        <v>330</v>
      </c>
    </row>
    <row r="27" spans="1:9">
      <c r="A27" s="102" t="s">
        <v>1</v>
      </c>
      <c r="B27" s="102"/>
      <c r="C27" s="102"/>
      <c r="D27" s="102"/>
      <c r="E27" s="102"/>
      <c r="F27" s="102"/>
      <c r="G27" s="102"/>
      <c r="H27" s="102"/>
      <c r="I27" s="102"/>
    </row>
    <row r="28" spans="1:9">
      <c r="A28" s="102" t="s">
        <v>108</v>
      </c>
      <c r="B28" s="102"/>
      <c r="C28" s="102"/>
      <c r="D28" s="102"/>
      <c r="E28" s="102"/>
      <c r="F28" s="102"/>
      <c r="G28" s="102"/>
      <c r="H28" s="102"/>
      <c r="I28" s="102"/>
    </row>
    <row r="29" spans="1:9" ht="51.75" customHeight="1"/>
    <row r="30" spans="1:9">
      <c r="A30" s="71" t="s">
        <v>2</v>
      </c>
      <c r="B30" s="103" t="s">
        <v>41</v>
      </c>
      <c r="C30" s="104"/>
      <c r="D30" s="105" t="s">
        <v>106</v>
      </c>
      <c r="E30" s="106"/>
      <c r="F30" s="103" t="s">
        <v>42</v>
      </c>
      <c r="G30" s="104"/>
      <c r="H30" s="66"/>
    </row>
    <row r="31" spans="1:9">
      <c r="A31" s="15" t="s">
        <v>6</v>
      </c>
      <c r="B31" s="107">
        <v>0</v>
      </c>
      <c r="C31" s="108"/>
      <c r="D31" s="107">
        <f>B31+C31</f>
        <v>0</v>
      </c>
      <c r="E31" s="108">
        <v>0</v>
      </c>
      <c r="F31" s="65">
        <f t="shared" ref="F31:F48" si="3">B31+D31</f>
        <v>0</v>
      </c>
    </row>
    <row r="32" spans="1:9">
      <c r="A32" s="28" t="s">
        <v>7</v>
      </c>
      <c r="B32" s="107">
        <v>0</v>
      </c>
      <c r="C32" s="108"/>
      <c r="D32" s="107">
        <f t="shared" ref="D32" si="4">B32+C32</f>
        <v>0</v>
      </c>
      <c r="E32" s="108">
        <v>0</v>
      </c>
      <c r="F32" s="65">
        <f t="shared" si="3"/>
        <v>0</v>
      </c>
      <c r="G32" s="66"/>
    </row>
    <row r="33" spans="1:7">
      <c r="A33" s="15" t="s">
        <v>8</v>
      </c>
      <c r="B33" s="107">
        <v>123</v>
      </c>
      <c r="C33" s="108"/>
      <c r="D33" s="107">
        <v>0</v>
      </c>
      <c r="E33" s="108">
        <v>123</v>
      </c>
      <c r="F33" s="65">
        <f t="shared" si="3"/>
        <v>123</v>
      </c>
      <c r="G33" s="66"/>
    </row>
    <row r="34" spans="1:7">
      <c r="A34" s="50" t="s">
        <v>37</v>
      </c>
      <c r="B34" s="107">
        <v>20</v>
      </c>
      <c r="C34" s="108"/>
      <c r="D34" s="107">
        <v>2</v>
      </c>
      <c r="E34" s="108">
        <v>20</v>
      </c>
      <c r="F34" s="65">
        <f t="shared" si="3"/>
        <v>22</v>
      </c>
      <c r="G34" s="66"/>
    </row>
    <row r="35" spans="1:7">
      <c r="A35" s="50" t="s">
        <v>9</v>
      </c>
      <c r="B35" s="107">
        <v>4</v>
      </c>
      <c r="C35" s="108"/>
      <c r="D35" s="107">
        <v>1</v>
      </c>
      <c r="E35" s="108">
        <v>4</v>
      </c>
      <c r="F35" s="65">
        <f t="shared" si="3"/>
        <v>5</v>
      </c>
      <c r="G35" s="66"/>
    </row>
    <row r="36" spans="1:7">
      <c r="A36" s="28" t="s">
        <v>10</v>
      </c>
      <c r="B36" s="107">
        <v>9</v>
      </c>
      <c r="C36" s="108"/>
      <c r="D36" s="107">
        <v>0</v>
      </c>
      <c r="E36" s="108">
        <v>9</v>
      </c>
      <c r="F36" s="65">
        <f t="shared" si="3"/>
        <v>9</v>
      </c>
      <c r="G36" s="66"/>
    </row>
    <row r="37" spans="1:7">
      <c r="A37" s="28" t="s">
        <v>11</v>
      </c>
      <c r="B37" s="107">
        <v>0</v>
      </c>
      <c r="C37" s="108"/>
      <c r="D37" s="107">
        <v>0</v>
      </c>
      <c r="E37" s="108">
        <v>0</v>
      </c>
      <c r="F37" s="65">
        <f t="shared" si="3"/>
        <v>0</v>
      </c>
      <c r="G37" s="66"/>
    </row>
    <row r="38" spans="1:7">
      <c r="A38" s="28" t="s">
        <v>12</v>
      </c>
      <c r="B38" s="107">
        <v>0</v>
      </c>
      <c r="C38" s="108"/>
      <c r="D38" s="107">
        <v>0</v>
      </c>
      <c r="E38" s="108">
        <v>0</v>
      </c>
      <c r="F38" s="65">
        <f t="shared" si="3"/>
        <v>0</v>
      </c>
      <c r="G38" s="66"/>
    </row>
    <row r="39" spans="1:7">
      <c r="A39" s="28" t="s">
        <v>13</v>
      </c>
      <c r="B39" s="107">
        <v>0</v>
      </c>
      <c r="C39" s="108"/>
      <c r="D39" s="107">
        <v>0</v>
      </c>
      <c r="E39" s="108">
        <v>0</v>
      </c>
      <c r="F39" s="65">
        <f t="shared" si="3"/>
        <v>0</v>
      </c>
      <c r="G39" s="66"/>
    </row>
    <row r="40" spans="1:7">
      <c r="A40" s="28" t="s">
        <v>14</v>
      </c>
      <c r="B40" s="107">
        <v>16</v>
      </c>
      <c r="C40" s="108"/>
      <c r="D40" s="107">
        <v>0</v>
      </c>
      <c r="E40" s="108">
        <v>16</v>
      </c>
      <c r="F40" s="65">
        <f t="shared" si="3"/>
        <v>16</v>
      </c>
      <c r="G40" s="66"/>
    </row>
    <row r="41" spans="1:7">
      <c r="A41" s="29" t="s">
        <v>15</v>
      </c>
      <c r="B41" s="107">
        <v>54</v>
      </c>
      <c r="C41" s="108"/>
      <c r="D41" s="107">
        <v>2</v>
      </c>
      <c r="E41" s="108">
        <v>54</v>
      </c>
      <c r="F41" s="65">
        <f t="shared" si="3"/>
        <v>56</v>
      </c>
      <c r="G41" s="66"/>
    </row>
    <row r="42" spans="1:7">
      <c r="A42" s="29" t="s">
        <v>16</v>
      </c>
      <c r="B42" s="107">
        <v>19</v>
      </c>
      <c r="C42" s="108"/>
      <c r="D42" s="107">
        <v>2</v>
      </c>
      <c r="E42" s="108">
        <v>19</v>
      </c>
      <c r="F42" s="65">
        <f t="shared" si="3"/>
        <v>21</v>
      </c>
      <c r="G42" s="66"/>
    </row>
    <row r="43" spans="1:7">
      <c r="A43" s="29" t="s">
        <v>17</v>
      </c>
      <c r="B43" s="107">
        <v>9</v>
      </c>
      <c r="C43" s="108"/>
      <c r="D43" s="107">
        <v>0</v>
      </c>
      <c r="E43" s="108">
        <v>9</v>
      </c>
      <c r="F43" s="65">
        <f t="shared" si="3"/>
        <v>9</v>
      </c>
      <c r="G43" s="66"/>
    </row>
    <row r="44" spans="1:7">
      <c r="A44" s="29" t="s">
        <v>18</v>
      </c>
      <c r="B44" s="107">
        <v>14</v>
      </c>
      <c r="C44" s="108"/>
      <c r="D44" s="107">
        <v>0</v>
      </c>
      <c r="E44" s="108">
        <v>14</v>
      </c>
      <c r="F44" s="65">
        <f t="shared" si="3"/>
        <v>14</v>
      </c>
      <c r="G44" s="66"/>
    </row>
    <row r="45" spans="1:7">
      <c r="A45" s="29" t="s">
        <v>19</v>
      </c>
      <c r="B45" s="107">
        <v>8</v>
      </c>
      <c r="C45" s="108"/>
      <c r="D45" s="107">
        <v>0</v>
      </c>
      <c r="E45" s="108">
        <v>8</v>
      </c>
      <c r="F45" s="65">
        <f t="shared" si="3"/>
        <v>8</v>
      </c>
      <c r="G45" s="66"/>
    </row>
    <row r="46" spans="1:7">
      <c r="A46" s="29" t="s">
        <v>20</v>
      </c>
      <c r="B46" s="107">
        <v>17</v>
      </c>
      <c r="C46" s="108"/>
      <c r="D46" s="107">
        <v>1</v>
      </c>
      <c r="E46" s="108">
        <v>17</v>
      </c>
      <c r="F46" s="65">
        <f t="shared" si="3"/>
        <v>18</v>
      </c>
      <c r="G46" s="66"/>
    </row>
    <row r="47" spans="1:7">
      <c r="A47" s="29" t="s">
        <v>21</v>
      </c>
      <c r="B47" s="107">
        <v>19</v>
      </c>
      <c r="C47" s="108"/>
      <c r="D47" s="107">
        <v>0</v>
      </c>
      <c r="E47" s="108">
        <v>19</v>
      </c>
      <c r="F47" s="65">
        <f t="shared" si="3"/>
        <v>19</v>
      </c>
      <c r="G47" s="66"/>
    </row>
    <row r="48" spans="1:7">
      <c r="A48" s="29" t="s">
        <v>43</v>
      </c>
      <c r="B48" s="107">
        <v>10</v>
      </c>
      <c r="C48" s="108"/>
      <c r="D48" s="107">
        <v>0</v>
      </c>
      <c r="E48" s="108">
        <v>10</v>
      </c>
      <c r="F48" s="65">
        <f t="shared" si="3"/>
        <v>10</v>
      </c>
      <c r="G48" s="66"/>
    </row>
    <row r="49" spans="1:7">
      <c r="A49" s="29" t="s">
        <v>27</v>
      </c>
      <c r="B49" s="107">
        <f>SUM(B31:B48)</f>
        <v>322</v>
      </c>
      <c r="C49" s="108"/>
      <c r="D49" s="107">
        <f>SUM(D31:D48)</f>
        <v>8</v>
      </c>
      <c r="E49" s="108"/>
      <c r="F49" s="117">
        <f>B49+D49</f>
        <v>330</v>
      </c>
      <c r="G49" s="66"/>
    </row>
    <row r="51" spans="1:7">
      <c r="A51" s="68" t="s">
        <v>64</v>
      </c>
      <c r="B51" s="68"/>
    </row>
    <row r="52" spans="1:7">
      <c r="A52" s="68" t="s">
        <v>65</v>
      </c>
      <c r="B52" s="68"/>
    </row>
    <row r="53" spans="1:7">
      <c r="A53" s="68" t="s">
        <v>107</v>
      </c>
      <c r="B53" s="68"/>
    </row>
  </sheetData>
  <mergeCells count="46">
    <mergeCell ref="D47:E47"/>
    <mergeCell ref="D48:E48"/>
    <mergeCell ref="D49:E49"/>
    <mergeCell ref="D31:E31"/>
    <mergeCell ref="D32:E32"/>
    <mergeCell ref="D33:E33"/>
    <mergeCell ref="D45:E45"/>
    <mergeCell ref="D46:E46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B45:C45"/>
    <mergeCell ref="D43:E43"/>
    <mergeCell ref="D44:E44"/>
    <mergeCell ref="B46:C46"/>
    <mergeCell ref="B47:C47"/>
    <mergeCell ref="B48:C48"/>
    <mergeCell ref="B49:C49"/>
    <mergeCell ref="B38:C38"/>
    <mergeCell ref="B39:C39"/>
    <mergeCell ref="B40:C40"/>
    <mergeCell ref="B41:C41"/>
    <mergeCell ref="B42:C42"/>
    <mergeCell ref="B43:C43"/>
    <mergeCell ref="B44:C44"/>
    <mergeCell ref="B36:C36"/>
    <mergeCell ref="B37:C37"/>
    <mergeCell ref="B31:C31"/>
    <mergeCell ref="B32:C32"/>
    <mergeCell ref="B33:C33"/>
    <mergeCell ref="B34:C34"/>
    <mergeCell ref="B35:C35"/>
    <mergeCell ref="A2:I2"/>
    <mergeCell ref="A3:I3"/>
    <mergeCell ref="A4:I4"/>
    <mergeCell ref="B30:C30"/>
    <mergeCell ref="A27:I27"/>
    <mergeCell ref="A28:I28"/>
    <mergeCell ref="D30:E30"/>
    <mergeCell ref="F30:G30"/>
  </mergeCells>
  <pageMargins left="0.70866141732283472" right="0.70866141732283472" top="0.74803149606299213" bottom="0.74803149606299213" header="0.31496062992125984" footer="0.31496062992125984"/>
  <pageSetup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L30" sqref="L29:L30"/>
    </sheetView>
  </sheetViews>
  <sheetFormatPr baseColWidth="10" defaultRowHeight="15"/>
  <cols>
    <col min="1" max="1" width="39.85546875" customWidth="1"/>
    <col min="2" max="2" width="7.85546875" customWidth="1"/>
    <col min="3" max="3" width="8.42578125" customWidth="1"/>
    <col min="4" max="4" width="7.42578125" customWidth="1"/>
    <col min="5" max="5" width="7.5703125" customWidth="1"/>
    <col min="6" max="6" width="9.140625" customWidth="1"/>
    <col min="7" max="7" width="8.7109375" customWidth="1"/>
    <col min="8" max="8" width="7.85546875" customWidth="1"/>
    <col min="9" max="9" width="7.5703125" customWidth="1"/>
    <col min="10" max="10" width="7.28515625" customWidth="1"/>
    <col min="11" max="11" width="6.28515625" customWidth="1"/>
    <col min="12" max="12" width="9.28515625" customWidth="1"/>
    <col min="13" max="13" width="7.85546875" customWidth="1"/>
  </cols>
  <sheetData>
    <row r="1" spans="1:14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</row>
    <row r="2" spans="1:14">
      <c r="A2" s="110" t="s">
        <v>1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</row>
    <row r="3" spans="1:14">
      <c r="A3" s="110" t="s">
        <v>76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</row>
    <row r="4" spans="1:14" ht="15.75" thickBot="1">
      <c r="A4" s="111" t="s">
        <v>109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</row>
    <row r="5" spans="1:14" ht="81" customHeight="1" thickBot="1">
      <c r="A5" s="77" t="s">
        <v>44</v>
      </c>
      <c r="B5" s="78" t="s">
        <v>82</v>
      </c>
      <c r="C5" s="78" t="s">
        <v>83</v>
      </c>
      <c r="D5" s="78" t="s">
        <v>84</v>
      </c>
      <c r="E5" s="78" t="s">
        <v>85</v>
      </c>
      <c r="F5" s="78" t="s">
        <v>86</v>
      </c>
      <c r="G5" s="78" t="s">
        <v>87</v>
      </c>
      <c r="H5" s="78" t="s">
        <v>101</v>
      </c>
      <c r="I5" s="78" t="s">
        <v>88</v>
      </c>
      <c r="J5" s="78" t="s">
        <v>89</v>
      </c>
      <c r="K5" s="78" t="s">
        <v>90</v>
      </c>
      <c r="L5" s="78" t="s">
        <v>91</v>
      </c>
      <c r="M5" s="78" t="s">
        <v>92</v>
      </c>
      <c r="N5" s="79" t="s">
        <v>5</v>
      </c>
    </row>
    <row r="6" spans="1:14" ht="15.75" thickBot="1">
      <c r="A6" s="39" t="s">
        <v>45</v>
      </c>
      <c r="B6" s="30">
        <v>0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f>Tabla163[[#This Row],[Tramites Medicolegal ]]+Tabla163[[#This Row],[Datos Estadisticos ]]+Tabla163[[#This Row],[Otras Causas ]]+Tabla163[[#This Row],[Personas Desaparecidas ]]+Tabla163[[#This Row],[Notificaciones Judiciales ]]+Tabla163[[#This Row],[Capacitacion ]]+Tabla163[[#This Row],[Certificacion Alcohocensores ]]+Tabla163[[#This Row],[Solicitud Laboral ]]+Tabla163[[#This Row],[Procesos Administrativos ]]+Tabla163[[#This Row],[Entrevistas ]]+Tabla163[[#This Row],[No Corresponde a la Entidad ]]+Tabla163[[#This Row],[Informacion Funcionarios ]]</f>
        <v>0</v>
      </c>
    </row>
    <row r="7" spans="1:14" ht="15.75" thickBot="1">
      <c r="A7" s="40" t="s">
        <v>46</v>
      </c>
      <c r="B7" s="30">
        <v>0</v>
      </c>
      <c r="C7" s="30">
        <v>0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f>Tabla163[[#This Row],[Tramites Medicolegal ]]+Tabla163[[#This Row],[Datos Estadisticos ]]+Tabla163[[#This Row],[Otras Causas ]]+Tabla163[[#This Row],[Personas Desaparecidas ]]+Tabla163[[#This Row],[Notificaciones Judiciales ]]+Tabla163[[#This Row],[Capacitacion ]]+Tabla163[[#This Row],[Certificacion Alcohocensores ]]+Tabla163[[#This Row],[Solicitud Laboral ]]+Tabla163[[#This Row],[Procesos Administrativos ]]+Tabla163[[#This Row],[Entrevistas ]]+Tabla163[[#This Row],[No Corresponde a la Entidad ]]+Tabla163[[#This Row],[Informacion Funcionarios ]]</f>
        <v>0</v>
      </c>
    </row>
    <row r="8" spans="1:14" ht="15.75" thickBot="1">
      <c r="A8" s="40" t="s">
        <v>47</v>
      </c>
      <c r="B8" s="32">
        <v>29</v>
      </c>
      <c r="C8" s="33">
        <v>34</v>
      </c>
      <c r="D8" s="34">
        <v>15</v>
      </c>
      <c r="E8" s="31">
        <v>10</v>
      </c>
      <c r="F8" s="35">
        <v>2</v>
      </c>
      <c r="G8" s="35">
        <v>4</v>
      </c>
      <c r="H8" s="99">
        <v>8</v>
      </c>
      <c r="I8" s="35">
        <v>0</v>
      </c>
      <c r="J8" s="35">
        <v>2</v>
      </c>
      <c r="K8" s="35">
        <v>1</v>
      </c>
      <c r="L8" s="35">
        <v>1</v>
      </c>
      <c r="M8" s="32">
        <v>0</v>
      </c>
      <c r="N8" s="30">
        <f>Tabla163[[#This Row],[Tramites Medicolegal ]]+Tabla163[[#This Row],[Datos Estadisticos ]]+Tabla163[[#This Row],[Otras Causas ]]+Tabla163[[#This Row],[Personas Desaparecidas ]]+Tabla163[[#This Row],[Notificaciones Judiciales ]]+Tabla163[[#This Row],[Capacitacion ]]+Tabla163[[#This Row],[Certificacion Alcohocensores ]]+Tabla163[[#This Row],[Solicitud Laboral ]]+Tabla163[[#This Row],[Procesos Administrativos ]]+Tabla163[[#This Row],[Entrevistas ]]+Tabla163[[#This Row],[No Corresponde a la Entidad ]]+Tabla163[[#This Row],[Informacion Funcionarios ]]</f>
        <v>106</v>
      </c>
    </row>
    <row r="9" spans="1:14" ht="15.75" thickBot="1">
      <c r="A9" s="40" t="s">
        <v>48</v>
      </c>
      <c r="B9" s="32">
        <v>0</v>
      </c>
      <c r="C9" s="33">
        <v>0</v>
      </c>
      <c r="D9" s="34">
        <v>0</v>
      </c>
      <c r="E9" s="31">
        <v>0</v>
      </c>
      <c r="F9" s="35">
        <v>0</v>
      </c>
      <c r="G9" s="35">
        <f>19+4</f>
        <v>23</v>
      </c>
      <c r="H9" s="35">
        <f>10+1</f>
        <v>11</v>
      </c>
      <c r="I9" s="35">
        <v>0</v>
      </c>
      <c r="J9" s="35">
        <v>0</v>
      </c>
      <c r="K9" s="35">
        <v>1</v>
      </c>
      <c r="L9" s="35">
        <v>0</v>
      </c>
      <c r="M9" s="32">
        <v>0</v>
      </c>
      <c r="N9" s="30">
        <f>Tabla163[[#This Row],[Tramites Medicolegal ]]+Tabla163[[#This Row],[Datos Estadisticos ]]+Tabla163[[#This Row],[Otras Causas ]]+Tabla163[[#This Row],[Personas Desaparecidas ]]+Tabla163[[#This Row],[Notificaciones Judiciales ]]+Tabla163[[#This Row],[Capacitacion ]]+Tabla163[[#This Row],[Certificacion Alcohocensores ]]+Tabla163[[#This Row],[Solicitud Laboral ]]+Tabla163[[#This Row],[Procesos Administrativos ]]+Tabla163[[#This Row],[Entrevistas ]]+Tabla163[[#This Row],[No Corresponde a la Entidad ]]+Tabla163[[#This Row],[Informacion Funcionarios ]]</f>
        <v>35</v>
      </c>
    </row>
    <row r="10" spans="1:14" ht="15.75" thickBot="1">
      <c r="A10" s="40" t="s">
        <v>49</v>
      </c>
      <c r="B10" s="32">
        <v>0</v>
      </c>
      <c r="C10" s="33">
        <v>0</v>
      </c>
      <c r="D10" s="34">
        <v>0</v>
      </c>
      <c r="E10" s="31">
        <v>0</v>
      </c>
      <c r="F10" s="35">
        <v>0</v>
      </c>
      <c r="G10" s="35">
        <v>0</v>
      </c>
      <c r="H10" s="35">
        <v>0</v>
      </c>
      <c r="I10" s="35">
        <v>0</v>
      </c>
      <c r="J10" s="35">
        <v>3</v>
      </c>
      <c r="K10" s="35">
        <v>0</v>
      </c>
      <c r="L10" s="35">
        <v>0</v>
      </c>
      <c r="M10" s="32">
        <v>0</v>
      </c>
      <c r="N10" s="30">
        <f>Tabla163[[#This Row],[Tramites Medicolegal ]]+Tabla163[[#This Row],[Datos Estadisticos ]]+Tabla163[[#This Row],[Otras Causas ]]+Tabla163[[#This Row],[Personas Desaparecidas ]]+Tabla163[[#This Row],[Notificaciones Judiciales ]]+Tabla163[[#This Row],[Capacitacion ]]+Tabla163[[#This Row],[Certificacion Alcohocensores ]]+Tabla163[[#This Row],[Solicitud Laboral ]]+Tabla163[[#This Row],[Procesos Administrativos ]]+Tabla163[[#This Row],[Entrevistas ]]+Tabla163[[#This Row],[No Corresponde a la Entidad ]]+Tabla163[[#This Row],[Informacion Funcionarios ]]</f>
        <v>3</v>
      </c>
    </row>
    <row r="11" spans="1:14" ht="15.75" thickBot="1">
      <c r="A11" s="40" t="s">
        <v>50</v>
      </c>
      <c r="B11" s="43">
        <v>0</v>
      </c>
      <c r="C11" s="44">
        <v>0</v>
      </c>
      <c r="D11" s="45">
        <v>0</v>
      </c>
      <c r="E11" s="46">
        <v>0</v>
      </c>
      <c r="F11" s="47">
        <v>8</v>
      </c>
      <c r="G11" s="47">
        <v>0</v>
      </c>
      <c r="H11" s="36">
        <v>0</v>
      </c>
      <c r="I11" s="47">
        <v>0</v>
      </c>
      <c r="J11" s="47">
        <v>0</v>
      </c>
      <c r="K11" s="47">
        <v>0</v>
      </c>
      <c r="L11" s="47">
        <v>0</v>
      </c>
      <c r="M11" s="43">
        <v>0</v>
      </c>
      <c r="N11" s="30">
        <f>Tabla163[[#This Row],[Tramites Medicolegal ]]+Tabla163[[#This Row],[Datos Estadisticos ]]+Tabla163[[#This Row],[Otras Causas ]]+Tabla163[[#This Row],[Personas Desaparecidas ]]+Tabla163[[#This Row],[Notificaciones Judiciales ]]+Tabla163[[#This Row],[Capacitacion ]]+Tabla163[[#This Row],[Certificacion Alcohocensores ]]+Tabla163[[#This Row],[Solicitud Laboral ]]+Tabla163[[#This Row],[Procesos Administrativos ]]+Tabla163[[#This Row],[Entrevistas ]]+Tabla163[[#This Row],[No Corresponde a la Entidad ]]+Tabla163[[#This Row],[Informacion Funcionarios ]]</f>
        <v>8</v>
      </c>
    </row>
    <row r="12" spans="1:14" ht="15.75" thickBot="1">
      <c r="A12" s="40" t="s">
        <v>51</v>
      </c>
      <c r="B12" s="32">
        <v>0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0">
        <f>Tabla163[[#This Row],[Tramites Medicolegal ]]+Tabla163[[#This Row],[Datos Estadisticos ]]+Tabla163[[#This Row],[Otras Causas ]]+Tabla163[[#This Row],[Personas Desaparecidas ]]+Tabla163[[#This Row],[Notificaciones Judiciales ]]+Tabla163[[#This Row],[Capacitacion ]]+Tabla163[[#This Row],[Certificacion Alcohocensores ]]+Tabla163[[#This Row],[Solicitud Laboral ]]+Tabla163[[#This Row],[Procesos Administrativos ]]+Tabla163[[#This Row],[Entrevistas ]]+Tabla163[[#This Row],[No Corresponde a la Entidad ]]+Tabla163[[#This Row],[Informacion Funcionarios ]]</f>
        <v>0</v>
      </c>
    </row>
    <row r="13" spans="1:14" ht="15.75" thickBot="1">
      <c r="A13" s="40" t="s">
        <v>52</v>
      </c>
      <c r="B13" s="32">
        <v>0</v>
      </c>
      <c r="C13" s="32">
        <v>1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0">
        <f>Tabla163[[#This Row],[Tramites Medicolegal ]]+Tabla163[[#This Row],[Datos Estadisticos ]]+Tabla163[[#This Row],[Otras Causas ]]+Tabla163[[#This Row],[Personas Desaparecidas ]]+Tabla163[[#This Row],[Notificaciones Judiciales ]]+Tabla163[[#This Row],[Capacitacion ]]+Tabla163[[#This Row],[Certificacion Alcohocensores ]]+Tabla163[[#This Row],[Solicitud Laboral ]]+Tabla163[[#This Row],[Procesos Administrativos ]]+Tabla163[[#This Row],[Entrevistas ]]+Tabla163[[#This Row],[No Corresponde a la Entidad ]]+Tabla163[[#This Row],[Informacion Funcionarios ]]</f>
        <v>1</v>
      </c>
    </row>
    <row r="14" spans="1:14" ht="15.75" thickBot="1">
      <c r="A14" s="40" t="s">
        <v>53</v>
      </c>
      <c r="B14" s="32">
        <v>0</v>
      </c>
      <c r="C14" s="33">
        <v>0</v>
      </c>
      <c r="D14" s="34">
        <v>0</v>
      </c>
      <c r="E14" s="31">
        <v>0</v>
      </c>
      <c r="F14" s="35">
        <v>0</v>
      </c>
      <c r="G14" s="35">
        <v>0</v>
      </c>
      <c r="H14" s="37">
        <v>0</v>
      </c>
      <c r="I14" s="35">
        <v>0</v>
      </c>
      <c r="J14" s="35">
        <v>0</v>
      </c>
      <c r="K14" s="35">
        <v>0</v>
      </c>
      <c r="L14" s="35">
        <v>0</v>
      </c>
      <c r="M14" s="32">
        <v>0</v>
      </c>
      <c r="N14" s="30">
        <f>Tabla163[[#This Row],[Tramites Medicolegal ]]+Tabla163[[#This Row],[Datos Estadisticos ]]+Tabla163[[#This Row],[Otras Causas ]]+Tabla163[[#This Row],[Personas Desaparecidas ]]+Tabla163[[#This Row],[Notificaciones Judiciales ]]+Tabla163[[#This Row],[Capacitacion ]]+Tabla163[[#This Row],[Certificacion Alcohocensores ]]+Tabla163[[#This Row],[Solicitud Laboral ]]+Tabla163[[#This Row],[Procesos Administrativos ]]+Tabla163[[#This Row],[Entrevistas ]]+Tabla163[[#This Row],[No Corresponde a la Entidad ]]+Tabla163[[#This Row],[Informacion Funcionarios ]]</f>
        <v>0</v>
      </c>
    </row>
    <row r="15" spans="1:14" ht="15.75" thickBot="1">
      <c r="A15" s="40" t="s">
        <v>54</v>
      </c>
      <c r="B15" s="32">
        <v>0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5">
        <f>16+1</f>
        <v>17</v>
      </c>
      <c r="J15" s="32">
        <v>0</v>
      </c>
      <c r="K15" s="32">
        <v>0</v>
      </c>
      <c r="L15" s="32">
        <v>0</v>
      </c>
      <c r="M15" s="32">
        <v>0</v>
      </c>
      <c r="N15" s="30">
        <f>Tabla163[[#This Row],[Tramites Medicolegal ]]+Tabla163[[#This Row],[Datos Estadisticos ]]+Tabla163[[#This Row],[Otras Causas ]]+Tabla163[[#This Row],[Personas Desaparecidas ]]+Tabla163[[#This Row],[Notificaciones Judiciales ]]+Tabla163[[#This Row],[Capacitacion ]]+Tabla163[[#This Row],[Certificacion Alcohocensores ]]+Tabla163[[#This Row],[Solicitud Laboral ]]+Tabla163[[#This Row],[Procesos Administrativos ]]+Tabla163[[#This Row],[Entrevistas ]]+Tabla163[[#This Row],[No Corresponde a la Entidad ]]+Tabla163[[#This Row],[Informacion Funcionarios ]]</f>
        <v>17</v>
      </c>
    </row>
    <row r="16" spans="1:14" ht="15.75" thickBot="1">
      <c r="A16" s="42" t="s">
        <v>55</v>
      </c>
      <c r="B16" s="31">
        <v>28</v>
      </c>
      <c r="C16" s="31">
        <v>1</v>
      </c>
      <c r="D16" s="31">
        <v>0</v>
      </c>
      <c r="E16" s="31">
        <v>0</v>
      </c>
      <c r="F16" s="31">
        <v>9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0">
        <f>Tabla163[[#This Row],[Tramites Medicolegal ]]+Tabla163[[#This Row],[Datos Estadisticos ]]+Tabla163[[#This Row],[Otras Causas ]]+Tabla163[[#This Row],[Personas Desaparecidas ]]+Tabla163[[#This Row],[Notificaciones Judiciales ]]+Tabla163[[#This Row],[Capacitacion ]]+Tabla163[[#This Row],[Certificacion Alcohocensores ]]+Tabla163[[#This Row],[Solicitud Laboral ]]+Tabla163[[#This Row],[Procesos Administrativos ]]+Tabla163[[#This Row],[Entrevistas ]]+Tabla163[[#This Row],[No Corresponde a la Entidad ]]+Tabla163[[#This Row],[Informacion Funcionarios ]]</f>
        <v>38</v>
      </c>
    </row>
    <row r="17" spans="1:14" ht="15.75" thickBot="1">
      <c r="A17" s="42" t="s">
        <v>56</v>
      </c>
      <c r="B17" s="31">
        <v>9</v>
      </c>
      <c r="C17" s="31">
        <v>0</v>
      </c>
      <c r="D17" s="31">
        <v>1</v>
      </c>
      <c r="E17" s="31">
        <v>0</v>
      </c>
      <c r="F17" s="31">
        <v>0</v>
      </c>
      <c r="G17" s="31">
        <v>1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0">
        <f>Tabla163[[#This Row],[Tramites Medicolegal ]]+Tabla163[[#This Row],[Datos Estadisticos ]]+Tabla163[[#This Row],[Otras Causas ]]+Tabla163[[#This Row],[Personas Desaparecidas ]]+Tabla163[[#This Row],[Notificaciones Judiciales ]]+Tabla163[[#This Row],[Capacitacion ]]+Tabla163[[#This Row],[Certificacion Alcohocensores ]]+Tabla163[[#This Row],[Solicitud Laboral ]]+Tabla163[[#This Row],[Procesos Administrativos ]]+Tabla163[[#This Row],[Entrevistas ]]+Tabla163[[#This Row],[No Corresponde a la Entidad ]]+Tabla163[[#This Row],[Informacion Funcionarios ]]</f>
        <v>11</v>
      </c>
    </row>
    <row r="18" spans="1:14" ht="15.75" thickBot="1">
      <c r="A18" s="42" t="s">
        <v>57</v>
      </c>
      <c r="B18" s="31">
        <v>4</v>
      </c>
      <c r="C18" s="31">
        <v>1</v>
      </c>
      <c r="D18" s="31">
        <v>0</v>
      </c>
      <c r="E18" s="31">
        <v>0</v>
      </c>
      <c r="F18" s="31">
        <v>0</v>
      </c>
      <c r="G18" s="31">
        <v>1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0">
        <f>Tabla163[[#This Row],[Tramites Medicolegal ]]+Tabla163[[#This Row],[Datos Estadisticos ]]+Tabla163[[#This Row],[Otras Causas ]]+Tabla163[[#This Row],[Personas Desaparecidas ]]+Tabla163[[#This Row],[Notificaciones Judiciales ]]+Tabla163[[#This Row],[Capacitacion ]]+Tabla163[[#This Row],[Certificacion Alcohocensores ]]+Tabla163[[#This Row],[Solicitud Laboral ]]+Tabla163[[#This Row],[Procesos Administrativos ]]+Tabla163[[#This Row],[Entrevistas ]]+Tabla163[[#This Row],[No Corresponde a la Entidad ]]+Tabla163[[#This Row],[Informacion Funcionarios ]]</f>
        <v>6</v>
      </c>
    </row>
    <row r="19" spans="1:14" ht="15.75" thickBot="1">
      <c r="A19" s="42" t="s">
        <v>58</v>
      </c>
      <c r="B19" s="31">
        <v>6</v>
      </c>
      <c r="C19" s="31">
        <v>0</v>
      </c>
      <c r="D19" s="31">
        <v>0</v>
      </c>
      <c r="E19" s="31">
        <v>1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4</v>
      </c>
      <c r="N19" s="30">
        <f>Tabla163[[#This Row],[Tramites Medicolegal ]]+Tabla163[[#This Row],[Datos Estadisticos ]]+Tabla163[[#This Row],[Otras Causas ]]+Tabla163[[#This Row],[Personas Desaparecidas ]]+Tabla163[[#This Row],[Notificaciones Judiciales ]]+Tabla163[[#This Row],[Capacitacion ]]+Tabla163[[#This Row],[Certificacion Alcohocensores ]]+Tabla163[[#This Row],[Solicitud Laboral ]]+Tabla163[[#This Row],[Procesos Administrativos ]]+Tabla163[[#This Row],[Entrevistas ]]+Tabla163[[#This Row],[No Corresponde a la Entidad ]]+Tabla163[[#This Row],[Informacion Funcionarios ]]</f>
        <v>11</v>
      </c>
    </row>
    <row r="20" spans="1:14" ht="15.75" thickBot="1">
      <c r="A20" s="42" t="s">
        <v>59</v>
      </c>
      <c r="B20" s="31">
        <v>0</v>
      </c>
      <c r="C20" s="31">
        <v>0</v>
      </c>
      <c r="D20" s="31">
        <v>0</v>
      </c>
      <c r="E20" s="31">
        <v>0</v>
      </c>
      <c r="F20" s="31">
        <v>1</v>
      </c>
      <c r="G20" s="31">
        <v>1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0">
        <f>Tabla163[[#This Row],[Tramites Medicolegal ]]+Tabla163[[#This Row],[Datos Estadisticos ]]+Tabla163[[#This Row],[Otras Causas ]]+Tabla163[[#This Row],[Personas Desaparecidas ]]+Tabla163[[#This Row],[Notificaciones Judiciales ]]+Tabla163[[#This Row],[Capacitacion ]]+Tabla163[[#This Row],[Certificacion Alcohocensores ]]+Tabla163[[#This Row],[Solicitud Laboral ]]+Tabla163[[#This Row],[Procesos Administrativos ]]+Tabla163[[#This Row],[Entrevistas ]]+Tabla163[[#This Row],[No Corresponde a la Entidad ]]+Tabla163[[#This Row],[Informacion Funcionarios ]]</f>
        <v>2</v>
      </c>
    </row>
    <row r="21" spans="1:14" ht="15.75" thickBot="1">
      <c r="A21" s="42" t="s">
        <v>60</v>
      </c>
      <c r="B21" s="31">
        <v>12</v>
      </c>
      <c r="C21" s="31">
        <v>0</v>
      </c>
      <c r="D21" s="31">
        <v>1</v>
      </c>
      <c r="E21" s="31">
        <v>0</v>
      </c>
      <c r="F21" s="31">
        <v>0</v>
      </c>
      <c r="G21" s="31">
        <v>1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0">
        <f>Tabla163[[#This Row],[Tramites Medicolegal ]]+Tabla163[[#This Row],[Datos Estadisticos ]]+Tabla163[[#This Row],[Otras Causas ]]+Tabla163[[#This Row],[Personas Desaparecidas ]]+Tabla163[[#This Row],[Notificaciones Judiciales ]]+Tabla163[[#This Row],[Capacitacion ]]+Tabla163[[#This Row],[Certificacion Alcohocensores ]]+Tabla163[[#This Row],[Solicitud Laboral ]]+Tabla163[[#This Row],[Procesos Administrativos ]]+Tabla163[[#This Row],[Entrevistas ]]+Tabla163[[#This Row],[No Corresponde a la Entidad ]]+Tabla163[[#This Row],[Informacion Funcionarios ]]</f>
        <v>14</v>
      </c>
    </row>
    <row r="22" spans="1:14" ht="15.75" thickBot="1">
      <c r="A22" s="42" t="s">
        <v>61</v>
      </c>
      <c r="B22" s="31">
        <v>4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0">
        <f>Tabla163[[#This Row],[Tramites Medicolegal ]]+Tabla163[[#This Row],[Datos Estadisticos ]]+Tabla163[[#This Row],[Otras Causas ]]+Tabla163[[#This Row],[Personas Desaparecidas ]]+Tabla163[[#This Row],[Notificaciones Judiciales ]]+Tabla163[[#This Row],[Capacitacion ]]+Tabla163[[#This Row],[Certificacion Alcohocensores ]]+Tabla163[[#This Row],[Solicitud Laboral ]]+Tabla163[[#This Row],[Procesos Administrativos ]]+Tabla163[[#This Row],[Entrevistas ]]+Tabla163[[#This Row],[No Corresponde a la Entidad ]]+Tabla163[[#This Row],[Informacion Funcionarios ]]</f>
        <v>4</v>
      </c>
    </row>
    <row r="23" spans="1:14" ht="15.75" thickBot="1">
      <c r="A23" s="42" t="s">
        <v>62</v>
      </c>
      <c r="B23" s="31">
        <v>2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0">
        <f>Tabla163[[#This Row],[Tramites Medicolegal ]]+Tabla163[[#This Row],[Datos Estadisticos ]]+Tabla163[[#This Row],[Otras Causas ]]+Tabla163[[#This Row],[Personas Desaparecidas ]]+Tabla163[[#This Row],[Notificaciones Judiciales ]]+Tabla163[[#This Row],[Capacitacion ]]+Tabla163[[#This Row],[Certificacion Alcohocensores ]]+Tabla163[[#This Row],[Solicitud Laboral ]]+Tabla163[[#This Row],[Procesos Administrativos ]]+Tabla163[[#This Row],[Entrevistas ]]+Tabla163[[#This Row],[No Corresponde a la Entidad ]]+Tabla163[[#This Row],[Informacion Funcionarios ]]</f>
        <v>2</v>
      </c>
    </row>
    <row r="24" spans="1:14" ht="25.5">
      <c r="A24" s="38" t="s">
        <v>63</v>
      </c>
      <c r="B24" s="1">
        <f t="shared" ref="B24:M24" si="0">SUM(B6:B23)</f>
        <v>94</v>
      </c>
      <c r="C24" s="1">
        <f t="shared" si="0"/>
        <v>37</v>
      </c>
      <c r="D24" s="1">
        <f t="shared" si="0"/>
        <v>17</v>
      </c>
      <c r="E24" s="1">
        <f t="shared" si="0"/>
        <v>11</v>
      </c>
      <c r="F24" s="1">
        <f t="shared" si="0"/>
        <v>20</v>
      </c>
      <c r="G24" s="1">
        <f t="shared" si="0"/>
        <v>31</v>
      </c>
      <c r="H24" s="1">
        <f t="shared" si="0"/>
        <v>19</v>
      </c>
      <c r="I24" s="1">
        <f t="shared" si="0"/>
        <v>17</v>
      </c>
      <c r="J24" s="1">
        <f t="shared" si="0"/>
        <v>5</v>
      </c>
      <c r="K24" s="1">
        <f t="shared" si="0"/>
        <v>2</v>
      </c>
      <c r="L24" s="1">
        <f t="shared" si="0"/>
        <v>1</v>
      </c>
      <c r="M24" s="1">
        <f t="shared" si="0"/>
        <v>4</v>
      </c>
      <c r="N24" s="1">
        <f>+N6+N7+N8+N9+N10+N11+N12+N13+N14+N15+N16+N17+N18+N19+N20+N21+N22+N23</f>
        <v>258</v>
      </c>
    </row>
    <row r="25" spans="1:14">
      <c r="A25" s="49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</row>
    <row r="27" spans="1:14">
      <c r="A27" s="68" t="s">
        <v>64</v>
      </c>
      <c r="B27" s="68"/>
    </row>
    <row r="28" spans="1:14">
      <c r="A28" s="68" t="s">
        <v>65</v>
      </c>
      <c r="B28" s="68"/>
    </row>
    <row r="29" spans="1:14">
      <c r="A29" s="68" t="s">
        <v>107</v>
      </c>
      <c r="B29" s="68"/>
    </row>
  </sheetData>
  <mergeCells count="4">
    <mergeCell ref="A1:N1"/>
    <mergeCell ref="A2:N2"/>
    <mergeCell ref="A3:N3"/>
    <mergeCell ref="A4:N4"/>
  </mergeCells>
  <pageMargins left="0.70866141732283472" right="0.70866141732283472" top="0.74803149606299213" bottom="0.74803149606299213" header="0.31496062992125984" footer="0.31496062992125984"/>
  <pageSetup scale="8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workbookViewId="0">
      <selection activeCell="F29" sqref="F29"/>
    </sheetView>
  </sheetViews>
  <sheetFormatPr baseColWidth="10" defaultRowHeight="15"/>
  <cols>
    <col min="1" max="1" width="8.85546875" customWidth="1"/>
    <col min="2" max="2" width="44.85546875" customWidth="1"/>
    <col min="3" max="3" width="10.85546875" customWidth="1"/>
    <col min="4" max="4" width="9.85546875" customWidth="1"/>
    <col min="5" max="5" width="10.85546875" customWidth="1"/>
    <col min="6" max="6" width="9" customWidth="1"/>
    <col min="7" max="7" width="9.7109375" customWidth="1"/>
    <col min="8" max="8" width="14.140625" customWidth="1"/>
    <col min="9" max="9" width="12.42578125" customWidth="1"/>
  </cols>
  <sheetData>
    <row r="1" spans="2:9">
      <c r="B1" s="109" t="s">
        <v>0</v>
      </c>
      <c r="C1" s="109"/>
      <c r="D1" s="109"/>
      <c r="E1" s="109"/>
      <c r="F1" s="109"/>
      <c r="G1" s="109"/>
      <c r="H1" s="109"/>
      <c r="I1" s="109"/>
    </row>
    <row r="2" spans="2:9">
      <c r="B2" s="109" t="s">
        <v>1</v>
      </c>
      <c r="C2" s="109"/>
      <c r="D2" s="109"/>
      <c r="E2" s="109"/>
      <c r="F2" s="109"/>
      <c r="G2" s="109"/>
      <c r="H2" s="109"/>
      <c r="I2" s="109"/>
    </row>
    <row r="3" spans="2:9">
      <c r="B3" s="109" t="s">
        <v>110</v>
      </c>
      <c r="C3" s="109"/>
      <c r="D3" s="109"/>
      <c r="E3" s="109"/>
      <c r="F3" s="109"/>
      <c r="G3" s="109"/>
      <c r="H3" s="109"/>
      <c r="I3" s="109"/>
    </row>
    <row r="4" spans="2:9" ht="15.75" thickBot="1">
      <c r="B4" s="111"/>
      <c r="C4" s="112"/>
      <c r="D4" s="112"/>
      <c r="E4" s="112"/>
      <c r="F4" s="112"/>
      <c r="G4" s="112"/>
      <c r="H4" s="112"/>
      <c r="I4" s="112"/>
    </row>
    <row r="5" spans="2:9" ht="83.25" customHeight="1" thickBot="1">
      <c r="B5" s="83" t="s">
        <v>81</v>
      </c>
      <c r="C5" s="84" t="s">
        <v>77</v>
      </c>
      <c r="D5" s="84" t="s">
        <v>79</v>
      </c>
      <c r="E5" s="84" t="s">
        <v>78</v>
      </c>
      <c r="F5" s="84" t="s">
        <v>3</v>
      </c>
      <c r="G5" s="84" t="s">
        <v>4</v>
      </c>
      <c r="H5" s="84" t="s">
        <v>80</v>
      </c>
      <c r="I5" s="84" t="s">
        <v>5</v>
      </c>
    </row>
    <row r="6" spans="2:9" ht="16.5" thickBot="1">
      <c r="B6" s="39" t="s">
        <v>45</v>
      </c>
      <c r="C6" s="92">
        <v>0</v>
      </c>
      <c r="D6" s="93">
        <v>0</v>
      </c>
      <c r="E6" s="94">
        <v>0</v>
      </c>
      <c r="F6" s="95">
        <v>0</v>
      </c>
      <c r="G6" s="95">
        <v>0</v>
      </c>
      <c r="H6" s="95">
        <v>0</v>
      </c>
      <c r="I6" s="88">
        <f>+Tabla16[[#This Row],[Maltrato Verbal y Fisico]]+Tabla16[[#This Row],[Mala Atención al Usuario]]+Tabla16[[#This Row],[Inoportunidad en la Atencion]]+Tabla16[[#This Row],[Demora Resultado]]+Tabla16[[#This Row],[Inrrespeto Compañeros]]+Tabla16[[#This Row],[Incumplimiento Horario de trabajo ]]</f>
        <v>0</v>
      </c>
    </row>
    <row r="7" spans="2:9" ht="16.5" thickBot="1">
      <c r="B7" s="40" t="s">
        <v>46</v>
      </c>
      <c r="C7" s="92">
        <v>0</v>
      </c>
      <c r="D7" s="96">
        <v>0</v>
      </c>
      <c r="E7" s="97">
        <v>0</v>
      </c>
      <c r="F7" s="95">
        <v>0</v>
      </c>
      <c r="G7" s="98">
        <v>0</v>
      </c>
      <c r="H7" s="98">
        <v>0</v>
      </c>
      <c r="I7" s="88">
        <f>+Tabla16[[#This Row],[Maltrato Verbal y Fisico]]+Tabla16[[#This Row],[Mala Atención al Usuario]]+Tabla16[[#This Row],[Inoportunidad en la Atencion]]+Tabla16[[#This Row],[Demora Resultado]]+Tabla16[[#This Row],[Inrrespeto Compañeros]]+Tabla16[[#This Row],[Incumplimiento Horario de trabajo ]]</f>
        <v>0</v>
      </c>
    </row>
    <row r="8" spans="2:9" ht="16.5" thickBot="1">
      <c r="B8" s="40" t="s">
        <v>47</v>
      </c>
      <c r="C8" s="92">
        <v>1</v>
      </c>
      <c r="D8" s="96">
        <v>1</v>
      </c>
      <c r="E8" s="97">
        <v>0</v>
      </c>
      <c r="F8" s="95">
        <v>0</v>
      </c>
      <c r="G8" s="98">
        <v>0</v>
      </c>
      <c r="H8" s="98">
        <v>0</v>
      </c>
      <c r="I8" s="88">
        <f>+Tabla16[[#This Row],[Maltrato Verbal y Fisico]]+Tabla16[[#This Row],[Mala Atención al Usuario]]+Tabla16[[#This Row],[Inoportunidad en la Atencion]]+Tabla16[[#This Row],[Demora Resultado]]+Tabla16[[#This Row],[Inrrespeto Compañeros]]+Tabla16[[#This Row],[Incumplimiento Horario de trabajo ]]</f>
        <v>2</v>
      </c>
    </row>
    <row r="9" spans="2:9" ht="16.5" thickBot="1">
      <c r="B9" s="40" t="s">
        <v>48</v>
      </c>
      <c r="C9" s="92">
        <v>0</v>
      </c>
      <c r="D9" s="96">
        <v>0</v>
      </c>
      <c r="E9" s="97">
        <v>0</v>
      </c>
      <c r="F9" s="95">
        <v>0</v>
      </c>
      <c r="G9" s="98">
        <v>0</v>
      </c>
      <c r="H9" s="98">
        <v>0</v>
      </c>
      <c r="I9" s="88">
        <f>+Tabla16[[#This Row],[Maltrato Verbal y Fisico]]+Tabla16[[#This Row],[Mala Atención al Usuario]]+Tabla16[[#This Row],[Inoportunidad en la Atencion]]+Tabla16[[#This Row],[Demora Resultado]]+Tabla16[[#This Row],[Inrrespeto Compañeros]]+Tabla16[[#This Row],[Incumplimiento Horario de trabajo ]]</f>
        <v>0</v>
      </c>
    </row>
    <row r="10" spans="2:9" ht="16.5" thickBot="1">
      <c r="B10" s="40" t="s">
        <v>49</v>
      </c>
      <c r="C10" s="92">
        <v>0</v>
      </c>
      <c r="D10" s="96">
        <v>1</v>
      </c>
      <c r="E10" s="97">
        <v>0</v>
      </c>
      <c r="F10" s="95">
        <v>0</v>
      </c>
      <c r="G10" s="98">
        <v>0</v>
      </c>
      <c r="H10" s="98">
        <v>1</v>
      </c>
      <c r="I10" s="88">
        <f>+Tabla16[[#This Row],[Maltrato Verbal y Fisico]]+Tabla16[[#This Row],[Mala Atención al Usuario]]+Tabla16[[#This Row],[Inoportunidad en la Atencion]]+Tabla16[[#This Row],[Demora Resultado]]+Tabla16[[#This Row],[Inrrespeto Compañeros]]+Tabla16[[#This Row],[Incumplimiento Horario de trabajo ]]</f>
        <v>2</v>
      </c>
    </row>
    <row r="11" spans="2:9" ht="16.5" thickBot="1">
      <c r="B11" s="40" t="s">
        <v>50</v>
      </c>
      <c r="C11" s="92">
        <v>0</v>
      </c>
      <c r="D11" s="96">
        <v>0</v>
      </c>
      <c r="E11" s="97">
        <v>0</v>
      </c>
      <c r="F11" s="95">
        <v>0</v>
      </c>
      <c r="G11" s="98">
        <v>0</v>
      </c>
      <c r="H11" s="98">
        <v>0</v>
      </c>
      <c r="I11" s="88">
        <f>+Tabla16[[#This Row],[Maltrato Verbal y Fisico]]+Tabla16[[#This Row],[Mala Atención al Usuario]]+Tabla16[[#This Row],[Inoportunidad en la Atencion]]+Tabla16[[#This Row],[Demora Resultado]]+Tabla16[[#This Row],[Inrrespeto Compañeros]]+Tabla16[[#This Row],[Incumplimiento Horario de trabajo ]]</f>
        <v>0</v>
      </c>
    </row>
    <row r="12" spans="2:9" ht="16.5" thickBot="1">
      <c r="B12" s="40" t="s">
        <v>51</v>
      </c>
      <c r="C12" s="92">
        <v>0</v>
      </c>
      <c r="D12" s="96">
        <v>0</v>
      </c>
      <c r="E12" s="97">
        <v>0</v>
      </c>
      <c r="F12" s="95">
        <v>0</v>
      </c>
      <c r="G12" s="98">
        <v>1</v>
      </c>
      <c r="H12" s="98">
        <v>0</v>
      </c>
      <c r="I12" s="88">
        <f>+Tabla16[[#This Row],[Maltrato Verbal y Fisico]]+Tabla16[[#This Row],[Mala Atención al Usuario]]+Tabla16[[#This Row],[Inoportunidad en la Atencion]]+Tabla16[[#This Row],[Demora Resultado]]+Tabla16[[#This Row],[Inrrespeto Compañeros]]+Tabla16[[#This Row],[Incumplimiento Horario de trabajo ]]</f>
        <v>1</v>
      </c>
    </row>
    <row r="13" spans="2:9" ht="16.5" thickBot="1">
      <c r="B13" s="40" t="s">
        <v>52</v>
      </c>
      <c r="C13" s="92">
        <v>0</v>
      </c>
      <c r="D13" s="96">
        <v>0</v>
      </c>
      <c r="E13" s="97">
        <v>0</v>
      </c>
      <c r="F13" s="95">
        <v>0</v>
      </c>
      <c r="G13" s="98">
        <v>0</v>
      </c>
      <c r="H13" s="98">
        <v>0</v>
      </c>
      <c r="I13" s="88">
        <f>+Tabla16[[#This Row],[Maltrato Verbal y Fisico]]+Tabla16[[#This Row],[Mala Atención al Usuario]]+Tabla16[[#This Row],[Inoportunidad en la Atencion]]+Tabla16[[#This Row],[Demora Resultado]]+Tabla16[[#This Row],[Inrrespeto Compañeros]]+Tabla16[[#This Row],[Incumplimiento Horario de trabajo ]]</f>
        <v>0</v>
      </c>
    </row>
    <row r="14" spans="2:9" ht="16.5" thickBot="1">
      <c r="B14" s="40" t="s">
        <v>53</v>
      </c>
      <c r="C14" s="92">
        <v>0</v>
      </c>
      <c r="D14" s="96">
        <v>0</v>
      </c>
      <c r="E14" s="97">
        <v>0</v>
      </c>
      <c r="F14" s="95">
        <v>0</v>
      </c>
      <c r="G14" s="98">
        <v>0</v>
      </c>
      <c r="H14" s="98">
        <v>0</v>
      </c>
      <c r="I14" s="88">
        <f>+Tabla16[[#This Row],[Maltrato Verbal y Fisico]]+Tabla16[[#This Row],[Mala Atención al Usuario]]+Tabla16[[#This Row],[Inoportunidad en la Atencion]]+Tabla16[[#This Row],[Demora Resultado]]+Tabla16[[#This Row],[Inrrespeto Compañeros]]+Tabla16[[#This Row],[Incumplimiento Horario de trabajo ]]</f>
        <v>0</v>
      </c>
    </row>
    <row r="15" spans="2:9" ht="16.5" thickBot="1">
      <c r="B15" s="40" t="s">
        <v>54</v>
      </c>
      <c r="C15" s="92">
        <v>0</v>
      </c>
      <c r="D15" s="96">
        <v>0</v>
      </c>
      <c r="E15" s="97">
        <v>0</v>
      </c>
      <c r="F15" s="98">
        <v>0</v>
      </c>
      <c r="G15" s="98">
        <v>0</v>
      </c>
      <c r="H15" s="98">
        <v>0</v>
      </c>
      <c r="I15" s="88">
        <f>+Tabla16[[#This Row],[Maltrato Verbal y Fisico]]+Tabla16[[#This Row],[Mala Atención al Usuario]]+Tabla16[[#This Row],[Inoportunidad en la Atencion]]+Tabla16[[#This Row],[Demora Resultado]]+Tabla16[[#This Row],[Inrrespeto Compañeros]]+Tabla16[[#This Row],[Incumplimiento Horario de trabajo ]]</f>
        <v>0</v>
      </c>
    </row>
    <row r="16" spans="2:9" ht="16.5" thickBot="1">
      <c r="B16" s="42" t="s">
        <v>55</v>
      </c>
      <c r="C16" s="92">
        <v>2</v>
      </c>
      <c r="D16" s="95">
        <v>4</v>
      </c>
      <c r="E16" s="95">
        <v>7</v>
      </c>
      <c r="F16" s="95">
        <v>0</v>
      </c>
      <c r="G16" s="95">
        <v>2</v>
      </c>
      <c r="H16" s="95">
        <v>1</v>
      </c>
      <c r="I16" s="88">
        <f>+Tabla16[[#This Row],[Maltrato Verbal y Fisico]]+Tabla16[[#This Row],[Mala Atención al Usuario]]+Tabla16[[#This Row],[Inoportunidad en la Atencion]]+Tabla16[[#This Row],[Demora Resultado]]+Tabla16[[#This Row],[Inrrespeto Compañeros]]+Tabla16[[#This Row],[Incumplimiento Horario de trabajo ]]</f>
        <v>16</v>
      </c>
    </row>
    <row r="17" spans="2:9" ht="16.5" thickBot="1">
      <c r="B17" s="42" t="s">
        <v>56</v>
      </c>
      <c r="C17" s="92">
        <v>0</v>
      </c>
      <c r="D17" s="95">
        <v>2</v>
      </c>
      <c r="E17" s="95">
        <v>1</v>
      </c>
      <c r="F17" s="95">
        <v>1</v>
      </c>
      <c r="G17" s="95">
        <v>1</v>
      </c>
      <c r="H17" s="95">
        <v>2</v>
      </c>
      <c r="I17" s="88">
        <f>+Tabla16[[#This Row],[Maltrato Verbal y Fisico]]+Tabla16[[#This Row],[Mala Atención al Usuario]]+Tabla16[[#This Row],[Inoportunidad en la Atencion]]+Tabla16[[#This Row],[Demora Resultado]]+Tabla16[[#This Row],[Inrrespeto Compañeros]]+Tabla16[[#This Row],[Incumplimiento Horario de trabajo ]]</f>
        <v>7</v>
      </c>
    </row>
    <row r="18" spans="2:9" ht="16.5" thickBot="1">
      <c r="B18" s="42" t="s">
        <v>57</v>
      </c>
      <c r="C18" s="92">
        <v>0</v>
      </c>
      <c r="D18" s="95">
        <v>1</v>
      </c>
      <c r="E18" s="95">
        <v>2</v>
      </c>
      <c r="F18" s="95">
        <v>0</v>
      </c>
      <c r="G18" s="95">
        <v>0</v>
      </c>
      <c r="H18" s="95">
        <v>0</v>
      </c>
      <c r="I18" s="88">
        <f>+Tabla16[[#This Row],[Maltrato Verbal y Fisico]]+Tabla16[[#This Row],[Mala Atención al Usuario]]+Tabla16[[#This Row],[Inoportunidad en la Atencion]]+Tabla16[[#This Row],[Demora Resultado]]+Tabla16[[#This Row],[Inrrespeto Compañeros]]+Tabla16[[#This Row],[Incumplimiento Horario de trabajo ]]</f>
        <v>3</v>
      </c>
    </row>
    <row r="19" spans="2:9" ht="16.5" thickBot="1">
      <c r="B19" s="42" t="s">
        <v>58</v>
      </c>
      <c r="C19" s="92">
        <v>0</v>
      </c>
      <c r="D19" s="95">
        <v>0</v>
      </c>
      <c r="E19" s="95">
        <v>1</v>
      </c>
      <c r="F19" s="95">
        <v>1</v>
      </c>
      <c r="G19" s="95">
        <v>0</v>
      </c>
      <c r="H19" s="95">
        <v>0</v>
      </c>
      <c r="I19" s="88">
        <f>+Tabla16[[#This Row],[Maltrato Verbal y Fisico]]+Tabla16[[#This Row],[Mala Atención al Usuario]]+Tabla16[[#This Row],[Inoportunidad en la Atencion]]+Tabla16[[#This Row],[Demora Resultado]]+Tabla16[[#This Row],[Inrrespeto Compañeros]]+Tabla16[[#This Row],[Incumplimiento Horario de trabajo ]]</f>
        <v>2</v>
      </c>
    </row>
    <row r="20" spans="2:9" ht="16.5" thickBot="1">
      <c r="B20" s="42" t="s">
        <v>59</v>
      </c>
      <c r="C20" s="92">
        <v>1</v>
      </c>
      <c r="D20" s="95">
        <v>3</v>
      </c>
      <c r="E20" s="95">
        <v>1</v>
      </c>
      <c r="F20" s="95">
        <v>1</v>
      </c>
      <c r="G20" s="95">
        <v>0</v>
      </c>
      <c r="H20" s="95">
        <v>0</v>
      </c>
      <c r="I20" s="88">
        <f>+Tabla16[[#This Row],[Maltrato Verbal y Fisico]]+Tabla16[[#This Row],[Mala Atención al Usuario]]+Tabla16[[#This Row],[Inoportunidad en la Atencion]]+Tabla16[[#This Row],[Demora Resultado]]+Tabla16[[#This Row],[Inrrespeto Compañeros]]+Tabla16[[#This Row],[Incumplimiento Horario de trabajo ]]</f>
        <v>6</v>
      </c>
    </row>
    <row r="21" spans="2:9" ht="16.5" thickBot="1">
      <c r="B21" s="42" t="s">
        <v>60</v>
      </c>
      <c r="C21" s="92">
        <v>1</v>
      </c>
      <c r="D21" s="95">
        <v>0</v>
      </c>
      <c r="E21" s="95">
        <v>0</v>
      </c>
      <c r="F21" s="95">
        <v>3</v>
      </c>
      <c r="G21" s="95">
        <v>0</v>
      </c>
      <c r="H21" s="95">
        <v>0</v>
      </c>
      <c r="I21" s="88">
        <f>+Tabla16[[#This Row],[Maltrato Verbal y Fisico]]+Tabla16[[#This Row],[Mala Atención al Usuario]]+Tabla16[[#This Row],[Inoportunidad en la Atencion]]+Tabla16[[#This Row],[Demora Resultado]]+Tabla16[[#This Row],[Inrrespeto Compañeros]]+Tabla16[[#This Row],[Incumplimiento Horario de trabajo ]]</f>
        <v>4</v>
      </c>
    </row>
    <row r="22" spans="2:9" ht="16.5" thickBot="1">
      <c r="B22" s="42" t="s">
        <v>61</v>
      </c>
      <c r="C22" s="92">
        <v>0</v>
      </c>
      <c r="D22" s="95">
        <v>2</v>
      </c>
      <c r="E22" s="95">
        <v>9</v>
      </c>
      <c r="F22" s="95">
        <v>3</v>
      </c>
      <c r="G22" s="95">
        <v>0</v>
      </c>
      <c r="H22" s="95">
        <v>0</v>
      </c>
      <c r="I22" s="91">
        <f>+Tabla16[[#This Row],[Maltrato Verbal y Fisico]]+Tabla16[[#This Row],[Mala Atención al Usuario]]+Tabla16[[#This Row],[Inoportunidad en la Atencion]]+Tabla16[[#This Row],[Demora Resultado]]+Tabla16[[#This Row],[Inrrespeto Compañeros]]+Tabla16[[#This Row],[Incumplimiento Horario de trabajo ]]</f>
        <v>14</v>
      </c>
    </row>
    <row r="23" spans="2:9" ht="16.5" thickBot="1">
      <c r="B23" s="42" t="s">
        <v>62</v>
      </c>
      <c r="C23" s="92">
        <v>0</v>
      </c>
      <c r="D23" s="95">
        <v>3</v>
      </c>
      <c r="E23" s="95">
        <v>2</v>
      </c>
      <c r="F23" s="95">
        <v>2</v>
      </c>
      <c r="G23" s="95">
        <v>0</v>
      </c>
      <c r="H23" s="95">
        <v>0</v>
      </c>
      <c r="I23" s="88">
        <f>+Tabla16[[#This Row],[Maltrato Verbal y Fisico]]+Tabla16[[#This Row],[Mala Atención al Usuario]]+Tabla16[[#This Row],[Inoportunidad en la Atencion]]+Tabla16[[#This Row],[Demora Resultado]]+Tabla16[[#This Row],[Inrrespeto Compañeros]]+Tabla16[[#This Row],[Incumplimiento Horario de trabajo ]]</f>
        <v>7</v>
      </c>
    </row>
    <row r="24" spans="2:9" ht="27" customHeight="1">
      <c r="B24" s="38" t="s">
        <v>63</v>
      </c>
      <c r="C24" s="1">
        <f>SUM(C6:C23)</f>
        <v>5</v>
      </c>
      <c r="D24" s="1">
        <f t="shared" ref="D24:H24" si="0">SUM(D6:D23)</f>
        <v>17</v>
      </c>
      <c r="E24" s="1">
        <f t="shared" si="0"/>
        <v>23</v>
      </c>
      <c r="F24" s="1">
        <f t="shared" si="0"/>
        <v>11</v>
      </c>
      <c r="G24" s="1">
        <f t="shared" si="0"/>
        <v>4</v>
      </c>
      <c r="H24" s="1">
        <f t="shared" si="0"/>
        <v>4</v>
      </c>
      <c r="I24" s="90">
        <f>SUM(I6:I23)</f>
        <v>64</v>
      </c>
    </row>
    <row r="27" spans="2:9">
      <c r="B27" s="68" t="s">
        <v>64</v>
      </c>
      <c r="C27" s="68"/>
    </row>
    <row r="28" spans="2:9">
      <c r="B28" s="68" t="s">
        <v>65</v>
      </c>
      <c r="C28" s="68"/>
    </row>
    <row r="29" spans="2:9">
      <c r="B29" s="68" t="s">
        <v>107</v>
      </c>
      <c r="C29" s="68"/>
    </row>
  </sheetData>
  <mergeCells count="4">
    <mergeCell ref="B1:I1"/>
    <mergeCell ref="B2:I2"/>
    <mergeCell ref="B3:I3"/>
    <mergeCell ref="B4:I4"/>
  </mergeCells>
  <pageMargins left="0.70866141732283472" right="0.9055118110236221" top="0.74803149606299213" bottom="0.74803149606299213" header="0.31496062992125984" footer="0.31496062992125984"/>
  <pageSetup scale="8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9"/>
  <sheetViews>
    <sheetView workbookViewId="0">
      <selection activeCell="F28" sqref="F28"/>
    </sheetView>
  </sheetViews>
  <sheetFormatPr baseColWidth="10" defaultRowHeight="15"/>
  <cols>
    <col min="1" max="1" width="7.7109375" customWidth="1"/>
    <col min="2" max="2" width="41.5703125" customWidth="1"/>
  </cols>
  <sheetData>
    <row r="1" spans="2:10">
      <c r="B1" s="109" t="s">
        <v>0</v>
      </c>
      <c r="C1" s="109"/>
      <c r="D1" s="109"/>
      <c r="E1" s="109"/>
      <c r="F1" s="109"/>
      <c r="G1" s="109"/>
      <c r="H1" s="109"/>
      <c r="I1" s="109"/>
      <c r="J1" s="109"/>
    </row>
    <row r="2" spans="2:10">
      <c r="B2" s="109" t="s">
        <v>1</v>
      </c>
      <c r="C2" s="109"/>
      <c r="D2" s="109"/>
      <c r="E2" s="109"/>
      <c r="F2" s="109"/>
      <c r="G2" s="109"/>
      <c r="H2" s="109"/>
      <c r="I2" s="109"/>
      <c r="J2" s="109"/>
    </row>
    <row r="3" spans="2:10">
      <c r="B3" s="109" t="s">
        <v>111</v>
      </c>
      <c r="C3" s="109"/>
      <c r="D3" s="109"/>
      <c r="E3" s="109"/>
      <c r="F3" s="109"/>
      <c r="G3" s="109"/>
      <c r="H3" s="109"/>
      <c r="I3" s="109"/>
      <c r="J3" s="109"/>
    </row>
    <row r="4" spans="2:10" ht="15.75" thickBot="1">
      <c r="B4" s="111"/>
      <c r="C4" s="112"/>
      <c r="D4" s="112"/>
      <c r="E4" s="112"/>
      <c r="F4" s="112"/>
      <c r="G4" s="112"/>
      <c r="H4" s="112"/>
      <c r="I4" s="112"/>
      <c r="J4" s="112"/>
    </row>
    <row r="5" spans="2:10" ht="87" customHeight="1" thickBot="1">
      <c r="B5" s="77" t="s">
        <v>44</v>
      </c>
      <c r="C5" s="81" t="s">
        <v>102</v>
      </c>
      <c r="D5" s="82" t="s">
        <v>93</v>
      </c>
      <c r="E5" s="78" t="s">
        <v>94</v>
      </c>
      <c r="F5" s="78" t="s">
        <v>95</v>
      </c>
      <c r="G5" s="78" t="s">
        <v>96</v>
      </c>
      <c r="H5" s="78" t="s">
        <v>97</v>
      </c>
      <c r="I5" s="78" t="s">
        <v>98</v>
      </c>
      <c r="J5" s="79" t="s">
        <v>5</v>
      </c>
    </row>
    <row r="6" spans="2:10" ht="15.75" thickBot="1">
      <c r="B6" s="39" t="s">
        <v>45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87">
        <v>0</v>
      </c>
    </row>
    <row r="7" spans="2:10" ht="15.75" thickBot="1">
      <c r="B7" s="40" t="s">
        <v>46</v>
      </c>
      <c r="C7" s="30">
        <v>0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87">
        <v>0</v>
      </c>
    </row>
    <row r="8" spans="2:10" ht="16.5" thickBot="1">
      <c r="B8" s="40" t="s">
        <v>47</v>
      </c>
      <c r="C8" s="30">
        <v>0</v>
      </c>
      <c r="D8" s="114">
        <v>1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88">
        <v>1</v>
      </c>
    </row>
    <row r="9" spans="2:10" ht="15.75" thickBot="1">
      <c r="B9" s="40" t="s">
        <v>48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87">
        <v>0</v>
      </c>
    </row>
    <row r="10" spans="2:10" ht="15.75" thickBot="1">
      <c r="B10" s="40" t="s">
        <v>49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89">
        <v>0</v>
      </c>
    </row>
    <row r="11" spans="2:10" ht="16.5" thickBot="1">
      <c r="B11" s="40" t="s">
        <v>50</v>
      </c>
      <c r="C11" s="115">
        <v>1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88">
        <v>1</v>
      </c>
    </row>
    <row r="12" spans="2:10" ht="15.75" thickBot="1">
      <c r="B12" s="40" t="s">
        <v>51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89">
        <v>0</v>
      </c>
    </row>
    <row r="13" spans="2:10" ht="15.75" thickBot="1">
      <c r="B13" s="40" t="s">
        <v>52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89">
        <v>0</v>
      </c>
    </row>
    <row r="14" spans="2:10" ht="15.75" thickBot="1">
      <c r="B14" s="40" t="s">
        <v>53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89">
        <v>0</v>
      </c>
    </row>
    <row r="15" spans="2:10" ht="15.75" thickBot="1">
      <c r="B15" s="40" t="s">
        <v>54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89">
        <v>0</v>
      </c>
    </row>
    <row r="16" spans="2:10" ht="16.5" thickBot="1">
      <c r="B16" s="41" t="s">
        <v>55</v>
      </c>
      <c r="C16" s="30">
        <v>0</v>
      </c>
      <c r="D16" s="113">
        <v>1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88">
        <v>1</v>
      </c>
    </row>
    <row r="17" spans="2:10" ht="16.5" thickBot="1">
      <c r="B17" s="41" t="s">
        <v>56</v>
      </c>
      <c r="C17" s="30">
        <v>0</v>
      </c>
      <c r="D17" s="113">
        <v>1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88">
        <v>1</v>
      </c>
    </row>
    <row r="18" spans="2:10" ht="15.75" thickBot="1">
      <c r="B18" s="41" t="s">
        <v>57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89">
        <v>0</v>
      </c>
    </row>
    <row r="19" spans="2:10" ht="15.75" thickBot="1">
      <c r="B19" s="41" t="s">
        <v>58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89">
        <v>0</v>
      </c>
    </row>
    <row r="20" spans="2:10" ht="15.75" thickBot="1">
      <c r="B20" s="41" t="s">
        <v>59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89">
        <v>0</v>
      </c>
    </row>
    <row r="21" spans="2:10" ht="15.75" thickBot="1">
      <c r="B21" s="41" t="s">
        <v>60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89">
        <v>0</v>
      </c>
    </row>
    <row r="22" spans="2:10" ht="15.75" thickBot="1">
      <c r="B22" s="41" t="s">
        <v>61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89">
        <v>0</v>
      </c>
    </row>
    <row r="23" spans="2:10" ht="15.75" thickBot="1">
      <c r="B23" s="41" t="s">
        <v>62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89">
        <v>0</v>
      </c>
    </row>
    <row r="24" spans="2:10" ht="25.5">
      <c r="B24" s="38" t="s">
        <v>63</v>
      </c>
      <c r="C24" s="1">
        <f t="shared" ref="C24:I24" si="0">SUM(C6:C23)</f>
        <v>1</v>
      </c>
      <c r="D24" s="1">
        <f t="shared" si="0"/>
        <v>3</v>
      </c>
      <c r="E24" s="1">
        <f t="shared" si="0"/>
        <v>0</v>
      </c>
      <c r="F24" s="1">
        <f t="shared" si="0"/>
        <v>0</v>
      </c>
      <c r="G24" s="1">
        <f t="shared" si="0"/>
        <v>0</v>
      </c>
      <c r="H24" s="1">
        <f t="shared" si="0"/>
        <v>0</v>
      </c>
      <c r="I24" s="1">
        <f t="shared" si="0"/>
        <v>0</v>
      </c>
      <c r="J24" s="1">
        <v>4</v>
      </c>
    </row>
    <row r="25" spans="2:10">
      <c r="B25" s="49"/>
      <c r="C25" s="64"/>
      <c r="D25" s="64"/>
      <c r="E25" s="64"/>
      <c r="F25" s="64"/>
      <c r="G25" s="64"/>
      <c r="H25" s="64"/>
      <c r="I25" s="64"/>
      <c r="J25" s="64"/>
    </row>
    <row r="27" spans="2:10">
      <c r="B27" s="68" t="s">
        <v>64</v>
      </c>
      <c r="C27" s="68"/>
    </row>
    <row r="28" spans="2:10">
      <c r="B28" s="68" t="s">
        <v>65</v>
      </c>
      <c r="C28" s="68"/>
    </row>
    <row r="29" spans="2:10">
      <c r="B29" s="68" t="s">
        <v>107</v>
      </c>
      <c r="C29" s="68"/>
    </row>
  </sheetData>
  <mergeCells count="4">
    <mergeCell ref="B1:J1"/>
    <mergeCell ref="B2:J2"/>
    <mergeCell ref="B3:J3"/>
    <mergeCell ref="B4:J4"/>
  </mergeCells>
  <pageMargins left="0.70866141732283472" right="0.70866141732283472" top="0.74803149606299213" bottom="0.74803149606299213" header="0.31496062992125984" footer="0.31496062992125984"/>
  <pageSetup scale="8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K6" sqref="K6"/>
    </sheetView>
  </sheetViews>
  <sheetFormatPr baseColWidth="10" defaultRowHeight="15"/>
  <cols>
    <col min="1" max="1" width="54.7109375" customWidth="1"/>
    <col min="2" max="2" width="19.85546875" customWidth="1"/>
    <col min="3" max="3" width="17.28515625" customWidth="1"/>
    <col min="4" max="4" width="15" customWidth="1"/>
    <col min="5" max="5" width="16.28515625" customWidth="1"/>
  </cols>
  <sheetData>
    <row r="1" spans="1:5">
      <c r="A1" s="109" t="s">
        <v>0</v>
      </c>
      <c r="B1" s="109"/>
      <c r="C1" s="109"/>
      <c r="D1" s="109"/>
      <c r="E1" s="109"/>
    </row>
    <row r="2" spans="1:5">
      <c r="A2" s="110" t="s">
        <v>1</v>
      </c>
      <c r="B2" s="110"/>
      <c r="C2" s="110"/>
      <c r="D2" s="110"/>
      <c r="E2" s="110"/>
    </row>
    <row r="3" spans="1:5">
      <c r="A3" s="110" t="s">
        <v>112</v>
      </c>
      <c r="B3" s="110"/>
      <c r="C3" s="110"/>
      <c r="D3" s="110"/>
      <c r="E3" s="110"/>
    </row>
    <row r="4" spans="1:5" ht="15.75" thickBot="1">
      <c r="A4" s="111"/>
      <c r="B4" s="112"/>
      <c r="C4" s="112"/>
      <c r="D4" s="112"/>
      <c r="E4" s="112"/>
    </row>
    <row r="5" spans="1:5" ht="66" customHeight="1" thickBot="1">
      <c r="A5" s="77" t="s">
        <v>44</v>
      </c>
      <c r="B5" s="80" t="s">
        <v>105</v>
      </c>
      <c r="C5" s="80" t="s">
        <v>99</v>
      </c>
      <c r="D5" s="80" t="s">
        <v>100</v>
      </c>
      <c r="E5" s="80" t="s">
        <v>5</v>
      </c>
    </row>
    <row r="6" spans="1:5" ht="15.75" thickBot="1">
      <c r="A6" s="39" t="s">
        <v>45</v>
      </c>
      <c r="B6" s="31">
        <v>0</v>
      </c>
      <c r="C6" s="31">
        <v>0</v>
      </c>
      <c r="D6" s="31">
        <v>0</v>
      </c>
      <c r="E6" s="31">
        <f>Tabla16345[[#This Row],[falta de medios audivisuales en puntos de atencion ]]+Tabla16345[[#This Row],[Mas Personal Medico]]+Tabla16345[[#This Row],[Adecuacion Instalaciones]]</f>
        <v>0</v>
      </c>
    </row>
    <row r="7" spans="1:5" ht="15.75" thickBot="1">
      <c r="A7" s="40" t="s">
        <v>46</v>
      </c>
      <c r="B7" s="31">
        <v>0</v>
      </c>
      <c r="C7" s="31">
        <v>0</v>
      </c>
      <c r="D7" s="31">
        <v>0</v>
      </c>
      <c r="E7" s="31">
        <f>Tabla16345[[#This Row],[falta de medios audivisuales en puntos de atencion ]]+Tabla16345[[#This Row],[Mas Personal Medico]]+Tabla16345[[#This Row],[Adecuacion Instalaciones]]</f>
        <v>0</v>
      </c>
    </row>
    <row r="8" spans="1:5" ht="15.75" thickBot="1">
      <c r="A8" s="40" t="s">
        <v>47</v>
      </c>
      <c r="B8" s="31">
        <v>0</v>
      </c>
      <c r="C8" s="31">
        <v>0</v>
      </c>
      <c r="D8" s="31">
        <v>0</v>
      </c>
      <c r="E8" s="31">
        <f>Tabla16345[[#This Row],[falta de medios audivisuales en puntos de atencion ]]+Tabla16345[[#This Row],[Mas Personal Medico]]+Tabla16345[[#This Row],[Adecuacion Instalaciones]]</f>
        <v>0</v>
      </c>
    </row>
    <row r="9" spans="1:5" ht="15.75" thickBot="1">
      <c r="A9" s="40" t="s">
        <v>48</v>
      </c>
      <c r="B9" s="31">
        <v>0</v>
      </c>
      <c r="C9" s="31">
        <v>0</v>
      </c>
      <c r="D9" s="31">
        <v>0</v>
      </c>
      <c r="E9" s="31">
        <f>Tabla16345[[#This Row],[falta de medios audivisuales en puntos de atencion ]]+Tabla16345[[#This Row],[Mas Personal Medico]]+Tabla16345[[#This Row],[Adecuacion Instalaciones]]</f>
        <v>0</v>
      </c>
    </row>
    <row r="10" spans="1:5" ht="15.75" thickBot="1">
      <c r="A10" s="40" t="s">
        <v>49</v>
      </c>
      <c r="B10" s="31">
        <v>0</v>
      </c>
      <c r="C10" s="31">
        <v>0</v>
      </c>
      <c r="D10" s="31">
        <v>0</v>
      </c>
      <c r="E10" s="31">
        <f>Tabla16345[[#This Row],[falta de medios audivisuales en puntos de atencion ]]+Tabla16345[[#This Row],[Mas Personal Medico]]+Tabla16345[[#This Row],[Adecuacion Instalaciones]]</f>
        <v>0</v>
      </c>
    </row>
    <row r="11" spans="1:5" ht="15.75" thickBot="1">
      <c r="A11" s="40" t="s">
        <v>50</v>
      </c>
      <c r="B11" s="31">
        <v>0</v>
      </c>
      <c r="C11" s="31">
        <v>0</v>
      </c>
      <c r="D11" s="31">
        <v>0</v>
      </c>
      <c r="E11" s="31">
        <f>Tabla16345[[#This Row],[falta de medios audivisuales en puntos de atencion ]]+Tabla16345[[#This Row],[Mas Personal Medico]]+Tabla16345[[#This Row],[Adecuacion Instalaciones]]</f>
        <v>0</v>
      </c>
    </row>
    <row r="12" spans="1:5" ht="15.75" thickBot="1">
      <c r="A12" s="40" t="s">
        <v>51</v>
      </c>
      <c r="B12" s="31">
        <v>0</v>
      </c>
      <c r="C12" s="31">
        <v>0</v>
      </c>
      <c r="D12" s="31">
        <v>0</v>
      </c>
      <c r="E12" s="31">
        <f>Tabla16345[[#This Row],[falta de medios audivisuales en puntos de atencion ]]+Tabla16345[[#This Row],[Mas Personal Medico]]+Tabla16345[[#This Row],[Adecuacion Instalaciones]]</f>
        <v>0</v>
      </c>
    </row>
    <row r="13" spans="1:5" ht="15.75" thickBot="1">
      <c r="A13" s="40" t="s">
        <v>52</v>
      </c>
      <c r="B13" s="31">
        <v>0</v>
      </c>
      <c r="C13" s="31">
        <v>0</v>
      </c>
      <c r="D13" s="31">
        <v>0</v>
      </c>
      <c r="E13" s="31">
        <f>Tabla16345[[#This Row],[falta de medios audivisuales en puntos de atencion ]]+Tabla16345[[#This Row],[Mas Personal Medico]]+Tabla16345[[#This Row],[Adecuacion Instalaciones]]</f>
        <v>0</v>
      </c>
    </row>
    <row r="14" spans="1:5" ht="15.75" thickBot="1">
      <c r="A14" s="40" t="s">
        <v>53</v>
      </c>
      <c r="B14" s="31">
        <v>0</v>
      </c>
      <c r="C14" s="31">
        <v>0</v>
      </c>
      <c r="D14" s="31">
        <v>0</v>
      </c>
      <c r="E14" s="31">
        <f>Tabla16345[[#This Row],[falta de medios audivisuales en puntos de atencion ]]+Tabla16345[[#This Row],[Mas Personal Medico]]+Tabla16345[[#This Row],[Adecuacion Instalaciones]]</f>
        <v>0</v>
      </c>
    </row>
    <row r="15" spans="1:5" ht="15.75" thickBot="1">
      <c r="A15" s="40" t="s">
        <v>54</v>
      </c>
      <c r="B15" s="31">
        <v>0</v>
      </c>
      <c r="C15" s="31">
        <v>0</v>
      </c>
      <c r="D15" s="31">
        <v>0</v>
      </c>
      <c r="E15" s="31">
        <f>Tabla16345[[#This Row],[falta de medios audivisuales en puntos de atencion ]]+Tabla16345[[#This Row],[Mas Personal Medico]]+Tabla16345[[#This Row],[Adecuacion Instalaciones]]</f>
        <v>0</v>
      </c>
    </row>
    <row r="16" spans="1:5" ht="15.75" thickBot="1">
      <c r="A16" s="41" t="s">
        <v>55</v>
      </c>
      <c r="B16" s="31">
        <v>0</v>
      </c>
      <c r="C16" s="31">
        <v>0</v>
      </c>
      <c r="D16" s="31">
        <v>0</v>
      </c>
      <c r="E16" s="31">
        <f>Tabla16345[[#This Row],[falta de medios audivisuales en puntos de atencion ]]+Tabla16345[[#This Row],[Mas Personal Medico]]+Tabla16345[[#This Row],[Adecuacion Instalaciones]]</f>
        <v>0</v>
      </c>
    </row>
    <row r="17" spans="1:5" ht="15.75" thickBot="1">
      <c r="A17" s="41" t="s">
        <v>56</v>
      </c>
      <c r="B17" s="31">
        <v>0</v>
      </c>
      <c r="C17" s="113">
        <v>2</v>
      </c>
      <c r="D17" s="31">
        <v>0</v>
      </c>
      <c r="E17" s="31">
        <f>Tabla16345[[#This Row],[falta de medios audivisuales en puntos de atencion ]]+Tabla16345[[#This Row],[Mas Personal Medico]]+Tabla16345[[#This Row],[Adecuacion Instalaciones]]</f>
        <v>2</v>
      </c>
    </row>
    <row r="18" spans="1:5" ht="15.75" thickBot="1">
      <c r="A18" s="41" t="s">
        <v>57</v>
      </c>
      <c r="B18" s="31">
        <v>0</v>
      </c>
      <c r="C18" s="31">
        <v>0</v>
      </c>
      <c r="D18" s="31">
        <v>0</v>
      </c>
      <c r="E18" s="31">
        <f>Tabla16345[[#This Row],[falta de medios audivisuales en puntos de atencion ]]+Tabla16345[[#This Row],[Mas Personal Medico]]+Tabla16345[[#This Row],[Adecuacion Instalaciones]]</f>
        <v>0</v>
      </c>
    </row>
    <row r="19" spans="1:5" ht="15.75" thickBot="1">
      <c r="A19" s="41" t="s">
        <v>58</v>
      </c>
      <c r="B19" s="31">
        <v>0</v>
      </c>
      <c r="C19" s="31">
        <v>0</v>
      </c>
      <c r="D19" s="31">
        <v>0</v>
      </c>
      <c r="E19" s="31">
        <f>Tabla16345[[#This Row],[falta de medios audivisuales en puntos de atencion ]]+Tabla16345[[#This Row],[Mas Personal Medico]]+Tabla16345[[#This Row],[Adecuacion Instalaciones]]</f>
        <v>0</v>
      </c>
    </row>
    <row r="20" spans="1:5" ht="15.75" thickBot="1">
      <c r="A20" s="41" t="s">
        <v>59</v>
      </c>
      <c r="B20" s="31">
        <v>0</v>
      </c>
      <c r="C20" s="31">
        <v>0</v>
      </c>
      <c r="D20" s="31">
        <v>0</v>
      </c>
      <c r="E20" s="31">
        <f>Tabla16345[[#This Row],[falta de medios audivisuales en puntos de atencion ]]+Tabla16345[[#This Row],[Mas Personal Medico]]+Tabla16345[[#This Row],[Adecuacion Instalaciones]]</f>
        <v>0</v>
      </c>
    </row>
    <row r="21" spans="1:5" ht="15.75" thickBot="1">
      <c r="A21" s="41" t="s">
        <v>60</v>
      </c>
      <c r="B21" s="31">
        <v>0</v>
      </c>
      <c r="C21" s="31">
        <v>0</v>
      </c>
      <c r="D21" s="31">
        <v>0</v>
      </c>
      <c r="E21" s="31">
        <f>Tabla16345[[#This Row],[falta de medios audivisuales en puntos de atencion ]]+Tabla16345[[#This Row],[Mas Personal Medico]]+Tabla16345[[#This Row],[Adecuacion Instalaciones]]</f>
        <v>0</v>
      </c>
    </row>
    <row r="22" spans="1:5" ht="15.75" thickBot="1">
      <c r="A22" s="41" t="s">
        <v>61</v>
      </c>
      <c r="B22" s="31">
        <v>0</v>
      </c>
      <c r="C22" s="100">
        <v>1</v>
      </c>
      <c r="D22" s="101">
        <v>0</v>
      </c>
      <c r="E22" s="101">
        <f>Tabla16345[[#This Row],[falta de medios audivisuales en puntos de atencion ]]+Tabla16345[[#This Row],[Mas Personal Medico]]+Tabla16345[[#This Row],[Adecuacion Instalaciones]]</f>
        <v>1</v>
      </c>
    </row>
    <row r="23" spans="1:5" ht="15.75" thickBot="1">
      <c r="A23" s="41" t="s">
        <v>62</v>
      </c>
      <c r="B23" s="31">
        <v>0</v>
      </c>
      <c r="C23" s="101">
        <v>0</v>
      </c>
      <c r="D23" s="101">
        <v>1</v>
      </c>
      <c r="E23" s="101">
        <f>Tabla16345[[#This Row],[falta de medios audivisuales en puntos de atencion ]]+Tabla16345[[#This Row],[Mas Personal Medico]]+Tabla16345[[#This Row],[Adecuacion Instalaciones]]</f>
        <v>1</v>
      </c>
    </row>
    <row r="24" spans="1:5" ht="25.5">
      <c r="A24" s="38" t="s">
        <v>63</v>
      </c>
      <c r="B24" s="1">
        <f>SUM(B6:B23)</f>
        <v>0</v>
      </c>
      <c r="C24" s="1">
        <f>SUM(C6:C23)</f>
        <v>3</v>
      </c>
      <c r="D24" s="1">
        <f>SUM(D6:D23)</f>
        <v>1</v>
      </c>
      <c r="E24" s="1">
        <f>Tabla16345[[#This Row],[falta de medios audivisuales en puntos de atencion ]]+Tabla16345[[#This Row],[Mas Personal Medico]]+Tabla16345[[#This Row],[Adecuacion Instalaciones]]</f>
        <v>4</v>
      </c>
    </row>
    <row r="28" spans="1:5">
      <c r="A28" s="68" t="s">
        <v>64</v>
      </c>
      <c r="B28" s="68"/>
    </row>
    <row r="29" spans="1:5">
      <c r="A29" s="68" t="s">
        <v>65</v>
      </c>
      <c r="B29" s="68"/>
    </row>
    <row r="30" spans="1:5">
      <c r="A30" s="68" t="s">
        <v>107</v>
      </c>
      <c r="B30" s="68"/>
    </row>
  </sheetData>
  <mergeCells count="4">
    <mergeCell ref="A1:E1"/>
    <mergeCell ref="A2:E2"/>
    <mergeCell ref="A3:E3"/>
    <mergeCell ref="A4:E4"/>
  </mergeCells>
  <pageMargins left="0.70866141732283472" right="0.70866141732283472" top="0.74803149606299213" bottom="0.74803149606299213" header="0.31496062992125984" footer="0.31496062992125984"/>
  <pageSetup scale="9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ESTADO ACTUAL</vt:lpstr>
      <vt:lpstr>MEDIO</vt:lpstr>
      <vt:lpstr>SOLICITUD INFORMACION</vt:lpstr>
      <vt:lpstr>QUEJAS </vt:lpstr>
      <vt:lpstr>RECLAMOS</vt:lpstr>
      <vt:lpstr>SUGERENCIAS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Gregorio Ballesteros</dc:creator>
  <cp:lastModifiedBy>Yamile Romero Vanegas</cp:lastModifiedBy>
  <cp:lastPrinted>2018-05-16T15:58:07Z</cp:lastPrinted>
  <dcterms:created xsi:type="dcterms:W3CDTF">2018-05-04T13:03:28Z</dcterms:created>
  <dcterms:modified xsi:type="dcterms:W3CDTF">2018-05-16T16:01:01Z</dcterms:modified>
</cp:coreProperties>
</file>